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שוק ההון\22 שנתי 2023\01 נתונים\"/>
    </mc:Choice>
  </mc:AlternateContent>
  <xr:revisionPtr revIDLastSave="0" documentId="8_{03E61693-AA43-4EE9-939A-7991807AC6E1}" xr6:coauthVersionLast="47" xr6:coauthVersionMax="47" xr10:uidLastSave="{00000000-0000-0000-0000-000000000000}"/>
  <bookViews>
    <workbookView xWindow="-25905" yWindow="0" windowWidth="26010" windowHeight="20985" xr2:uid="{32C576FF-6DD3-4277-9815-AA948E0799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8" i="1" l="1"/>
  <c r="L67" i="1"/>
  <c r="L66" i="1"/>
  <c r="L65" i="1"/>
  <c r="L64" i="1"/>
  <c r="L63" i="1"/>
  <c r="L62" i="1"/>
  <c r="L61" i="1"/>
  <c r="L60" i="1"/>
  <c r="L59" i="1"/>
  <c r="L58" i="1"/>
  <c r="I67" i="1"/>
  <c r="I66" i="1"/>
  <c r="J51" i="1"/>
  <c r="M51" i="1" s="1"/>
  <c r="J50" i="1"/>
  <c r="M50" i="1" s="1"/>
  <c r="J39" i="1"/>
  <c r="M39" i="1" s="1"/>
  <c r="J38" i="1"/>
  <c r="M38" i="1" s="1"/>
  <c r="I24" i="1"/>
  <c r="L24" i="1" s="1"/>
  <c r="I23" i="1"/>
  <c r="L23" i="1" s="1"/>
  <c r="I11" i="1"/>
  <c r="L11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F68" i="1" s="1"/>
  <c r="F49" i="1"/>
  <c r="J49" i="1" s="1"/>
  <c r="M49" i="1" s="1"/>
  <c r="F48" i="1"/>
  <c r="J48" i="1" s="1"/>
  <c r="M48" i="1" s="1"/>
  <c r="F47" i="1"/>
  <c r="J47" i="1" s="1"/>
  <c r="M47" i="1" s="1"/>
  <c r="F46" i="1"/>
  <c r="J46" i="1" s="1"/>
  <c r="M46" i="1" s="1"/>
  <c r="F45" i="1"/>
  <c r="F52" i="1" s="1"/>
  <c r="F37" i="1"/>
  <c r="J37" i="1" s="1"/>
  <c r="M37" i="1" s="1"/>
  <c r="F36" i="1"/>
  <c r="J36" i="1" s="1"/>
  <c r="M36" i="1" s="1"/>
  <c r="F35" i="1"/>
  <c r="J35" i="1" s="1"/>
  <c r="M35" i="1" s="1"/>
  <c r="F34" i="1"/>
  <c r="J34" i="1" s="1"/>
  <c r="M34" i="1" s="1"/>
  <c r="F33" i="1"/>
  <c r="J33" i="1" s="1"/>
  <c r="M33" i="1" s="1"/>
  <c r="F32" i="1"/>
  <c r="J32" i="1" s="1"/>
  <c r="M32" i="1" s="1"/>
  <c r="F31" i="1"/>
  <c r="J31" i="1" s="1"/>
  <c r="F22" i="1"/>
  <c r="I22" i="1" s="1"/>
  <c r="L22" i="1" s="1"/>
  <c r="F21" i="1"/>
  <c r="I21" i="1" s="1"/>
  <c r="L21" i="1" s="1"/>
  <c r="F20" i="1"/>
  <c r="I20" i="1" s="1"/>
  <c r="L20" i="1" s="1"/>
  <c r="F19" i="1"/>
  <c r="I19" i="1" s="1"/>
  <c r="L19" i="1" s="1"/>
  <c r="F18" i="1"/>
  <c r="I18" i="1" s="1"/>
  <c r="F5" i="1"/>
  <c r="I5" i="1" s="1"/>
  <c r="L5" i="1" s="1"/>
  <c r="F6" i="1"/>
  <c r="I6" i="1" s="1"/>
  <c r="L6" i="1" s="1"/>
  <c r="F7" i="1"/>
  <c r="I7" i="1" s="1"/>
  <c r="L7" i="1" s="1"/>
  <c r="F8" i="1"/>
  <c r="I8" i="1" s="1"/>
  <c r="L8" i="1" s="1"/>
  <c r="F9" i="1"/>
  <c r="I9" i="1" s="1"/>
  <c r="L9" i="1" s="1"/>
  <c r="F10" i="1"/>
  <c r="I10" i="1" s="1"/>
  <c r="L10" i="1" s="1"/>
  <c r="F4" i="1"/>
  <c r="F12" i="1" s="1"/>
  <c r="J40" i="1" l="1"/>
  <c r="M31" i="1"/>
  <c r="M40" i="1" s="1"/>
  <c r="L18" i="1"/>
  <c r="L25" i="1" s="1"/>
  <c r="I25" i="1"/>
  <c r="F25" i="1"/>
  <c r="F40" i="1"/>
  <c r="I4" i="1"/>
  <c r="J45" i="1"/>
  <c r="I58" i="1"/>
  <c r="I68" i="1" s="1"/>
  <c r="L4" i="1" l="1"/>
  <c r="L12" i="1" s="1"/>
  <c r="I12" i="1"/>
  <c r="J52" i="1"/>
  <c r="M45" i="1"/>
  <c r="M52" i="1" s="1"/>
</calcChain>
</file>

<file path=xl/sharedStrings.xml><?xml version="1.0" encoding="utf-8"?>
<sst xmlns="http://schemas.openxmlformats.org/spreadsheetml/2006/main" count="315" uniqueCount="78">
  <si>
    <t>סגמנט/ מדינה</t>
  </si>
  <si>
    <t>הספק חזוי (MWp)</t>
  </si>
  <si>
    <t>קיבולת (MWh)</t>
  </si>
  <si>
    <t>תעריף משוקלל   (₪)</t>
  </si>
  <si>
    <t>שעות ייצור שנתיות חזויות
(KWh/KWp)</t>
  </si>
  <si>
    <t xml:space="preserve"> הכנסות צפויות</t>
  </si>
  <si>
    <t>סך עלויות הקמה חזויות</t>
  </si>
  <si>
    <t>עלות תפעול שנתית כוללת</t>
  </si>
  <si>
    <t>EBITDA חזויה</t>
  </si>
  <si>
    <t>יתרת ההלוואה - חוב בכיר</t>
  </si>
  <si>
    <t xml:space="preserve"> (יתרת) תקופת הלוואה חזויה (שנים)</t>
  </si>
  <si>
    <t>FFO חזוי</t>
  </si>
  <si>
    <t xml:space="preserve">שיעור ה-Tax Equity בהשקעה </t>
  </si>
  <si>
    <t>מועד השלמת הקמה</t>
  </si>
  <si>
    <t>יתרת חיי הפרויקט / אורך חיי הפרויקט ממועד החיבור (שנים)</t>
  </si>
  <si>
    <t>שיעור החזקה</t>
  </si>
  <si>
    <t>ישראל PV</t>
  </si>
  <si>
    <t>----</t>
  </si>
  <si>
    <t>2018-2023</t>
  </si>
  <si>
    <t>Sunprime</t>
  </si>
  <si>
    <t>2022-2024</t>
  </si>
  <si>
    <t>Blue Sky</t>
  </si>
  <si>
    <t>17-20</t>
  </si>
  <si>
    <t>2018-2021</t>
  </si>
  <si>
    <t>24-29</t>
  </si>
  <si>
    <t>Ollmedilla</t>
  </si>
  <si>
    <t>H1 2022</t>
  </si>
  <si>
    <t>Sabinar 1</t>
  </si>
  <si>
    <t>Ratesti</t>
  </si>
  <si>
    <t>Krzywinskie</t>
  </si>
  <si>
    <t>H1 2023</t>
  </si>
  <si>
    <t>אגירה מאחורי המונה</t>
  </si>
  <si>
    <t>סה"כ</t>
  </si>
  <si>
    <t>שיעור מינוף חזוי (חוב בכיר)</t>
  </si>
  <si>
    <t>Dziewoklucz 1</t>
  </si>
  <si>
    <t>Sabinar 2</t>
  </si>
  <si>
    <t>Buxton</t>
  </si>
  <si>
    <t>סכום הון עצמי שהושקע למועד הדו"ח</t>
  </si>
  <si>
    <t>2024</t>
  </si>
  <si>
    <t>Iepuresti</t>
  </si>
  <si>
    <t>H2 2025</t>
  </si>
  <si>
    <t>Corbii Mari</t>
  </si>
  <si>
    <t>Ghimpati</t>
  </si>
  <si>
    <t>Ada</t>
  </si>
  <si>
    <t>H2 2024</t>
  </si>
  <si>
    <t>Cellarhead</t>
  </si>
  <si>
    <t>H2 2026</t>
  </si>
  <si>
    <t>2024-2025</t>
  </si>
  <si>
    <t>Slobozia</t>
  </si>
  <si>
    <t>H1 2026</t>
  </si>
  <si>
    <t>Dziewoklucz 2</t>
  </si>
  <si>
    <t>Cybinka</t>
  </si>
  <si>
    <t>Stendal</t>
  </si>
  <si>
    <t>H1 2025</t>
  </si>
  <si>
    <t>2025</t>
  </si>
  <si>
    <t>2025-2026</t>
  </si>
  <si>
    <t>Bakalarzewo</t>
  </si>
  <si>
    <t>Bartodzieje</t>
  </si>
  <si>
    <t>Kemienice</t>
  </si>
  <si>
    <t>Noventum - Distribution</t>
  </si>
  <si>
    <t>Noventum - Transmission</t>
  </si>
  <si>
    <t>Toton</t>
  </si>
  <si>
    <t>ארה"ב - Blue sky</t>
  </si>
  <si>
    <t>פולין</t>
  </si>
  <si>
    <t>יוון</t>
  </si>
  <si>
    <t>סאנפריים - אגירה</t>
  </si>
  <si>
    <t>פיתוח</t>
  </si>
  <si>
    <t>הקמה</t>
  </si>
  <si>
    <t>רישוי</t>
  </si>
  <si>
    <t>לקראת הקמה</t>
  </si>
  <si>
    <t>מוכנים לחיבור</t>
  </si>
  <si>
    <t>מחוברים</t>
  </si>
  <si>
    <t>2026-2027</t>
  </si>
  <si>
    <t>Sabinar 3</t>
  </si>
  <si>
    <t>נובנטום</t>
  </si>
  <si>
    <t>רומניה</t>
  </si>
  <si>
    <t>הנחת ריבית - לא מפורסם</t>
  </si>
  <si>
    <t>שיעור מינוף חזוי לא מפורסם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</si>
</sst>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yyyy"/>
    <numFmt numFmtId="167" formatCode="0.0000%"/>
    <numFmt numFmtId="170" formatCode="0.0%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rgb="FFFFFFFF"/>
      <name val="Assistant SemiBold"/>
      <charset val="177"/>
    </font>
    <font>
      <sz val="10"/>
      <color rgb="FF75C699"/>
      <name val="Assistant SemiBold"/>
      <charset val="177"/>
    </font>
    <font>
      <sz val="10"/>
      <color rgb="FF275065"/>
      <name val="Barlow Black"/>
    </font>
    <font>
      <sz val="11"/>
      <color theme="1"/>
      <name val="Assistant"/>
      <charset val="177"/>
    </font>
    <font>
      <sz val="10"/>
      <color rgb="FF3E3E3E"/>
      <name val="Assistant"/>
      <charset val="177"/>
    </font>
    <font>
      <b/>
      <sz val="10"/>
      <color rgb="FF275065"/>
      <name val="Barlow Black"/>
    </font>
    <font>
      <b/>
      <sz val="11"/>
      <color theme="1"/>
      <name val="Assistant"/>
      <charset val="177"/>
    </font>
    <font>
      <sz val="11"/>
      <name val="Arial"/>
      <family val="2"/>
      <scheme val="minor"/>
    </font>
    <font>
      <sz val="10"/>
      <name val="Assistant SemiBold"/>
      <charset val="177"/>
    </font>
    <font>
      <b/>
      <sz val="1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75C699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3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 readingOrder="1"/>
    </xf>
    <xf numFmtId="0" fontId="4" fillId="4" borderId="1" xfId="2" applyFont="1" applyFill="1" applyBorder="1" applyAlignment="1">
      <alignment horizontal="center" vertical="center" wrapText="1" readingOrder="2"/>
    </xf>
    <xf numFmtId="0" fontId="4" fillId="4" borderId="2" xfId="2" applyFont="1" applyFill="1" applyBorder="1" applyAlignment="1">
      <alignment horizontal="center" vertical="center" wrapText="1" readingOrder="2"/>
    </xf>
    <xf numFmtId="0" fontId="4" fillId="4" borderId="3" xfId="2" applyFont="1" applyFill="1" applyBorder="1" applyAlignment="1">
      <alignment horizontal="center" vertical="center" wrapText="1" readingOrder="2"/>
    </xf>
    <xf numFmtId="0" fontId="5" fillId="0" borderId="2" xfId="2" applyFont="1" applyBorder="1" applyAlignment="1">
      <alignment vertical="center"/>
    </xf>
    <xf numFmtId="164" fontId="6" fillId="0" borderId="2" xfId="2" applyNumberFormat="1" applyFont="1" applyBorder="1" applyAlignment="1">
      <alignment horizontal="center" vertical="center"/>
    </xf>
    <xf numFmtId="2" fontId="6" fillId="0" borderId="2" xfId="2" applyNumberFormat="1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166" fontId="7" fillId="5" borderId="2" xfId="0" applyNumberFormat="1" applyFont="1" applyFill="1" applyBorder="1" applyAlignment="1">
      <alignment horizontal="center" vertical="center" wrapText="1" readingOrder="1"/>
    </xf>
    <xf numFmtId="9" fontId="6" fillId="0" borderId="2" xfId="1" applyFont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 wrapText="1" readingOrder="1"/>
    </xf>
    <xf numFmtId="164" fontId="6" fillId="6" borderId="2" xfId="2" quotePrefix="1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164" fontId="9" fillId="0" borderId="2" xfId="2" quotePrefix="1" applyNumberFormat="1" applyFont="1" applyBorder="1" applyAlignment="1">
      <alignment horizontal="center" vertical="center"/>
    </xf>
    <xf numFmtId="165" fontId="9" fillId="0" borderId="2" xfId="2" quotePrefix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64" fontId="1" fillId="0" borderId="2" xfId="2" applyNumberFormat="1" applyBorder="1" applyAlignment="1">
      <alignment horizontal="center" vertical="center"/>
    </xf>
    <xf numFmtId="2" fontId="1" fillId="0" borderId="2" xfId="2" applyNumberFormat="1" applyBorder="1" applyAlignment="1">
      <alignment horizontal="center" vertical="center"/>
    </xf>
    <xf numFmtId="3" fontId="1" fillId="0" borderId="2" xfId="2" applyNumberFormat="1" applyBorder="1" applyAlignment="1">
      <alignment horizontal="center" vertical="center"/>
    </xf>
    <xf numFmtId="9" fontId="1" fillId="5" borderId="2" xfId="2" applyNumberFormat="1" applyFill="1" applyBorder="1" applyAlignment="1">
      <alignment horizontal="center" vertical="center"/>
    </xf>
    <xf numFmtId="164" fontId="1" fillId="6" borderId="2" xfId="2" quotePrefix="1" applyNumberFormat="1" applyFill="1" applyBorder="1" applyAlignment="1">
      <alignment horizontal="center" vertical="center"/>
    </xf>
    <xf numFmtId="164" fontId="2" fillId="0" borderId="2" xfId="2" quotePrefix="1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9" fontId="10" fillId="5" borderId="2" xfId="2" applyNumberFormat="1" applyFont="1" applyFill="1" applyBorder="1" applyAlignment="1">
      <alignment horizontal="center" vertical="center"/>
    </xf>
    <xf numFmtId="166" fontId="1" fillId="0" borderId="2" xfId="2" applyNumberFormat="1" applyBorder="1" applyAlignment="1">
      <alignment horizontal="center" vertical="center"/>
    </xf>
    <xf numFmtId="0" fontId="8" fillId="0" borderId="0" xfId="2" applyFont="1" applyAlignment="1">
      <alignment vertical="center"/>
    </xf>
    <xf numFmtId="164" fontId="2" fillId="0" borderId="0" xfId="2" quotePrefix="1" applyNumberFormat="1" applyFont="1" applyAlignment="1">
      <alignment horizontal="center" vertical="center"/>
    </xf>
    <xf numFmtId="49" fontId="1" fillId="0" borderId="2" xfId="2" applyNumberFormat="1" applyBorder="1" applyAlignment="1">
      <alignment horizontal="center" vertical="center"/>
    </xf>
    <xf numFmtId="0" fontId="5" fillId="5" borderId="2" xfId="2" applyFont="1" applyFill="1" applyBorder="1" applyAlignment="1">
      <alignment vertical="center"/>
    </xf>
    <xf numFmtId="9" fontId="1" fillId="0" borderId="2" xfId="1" applyFont="1" applyBorder="1" applyAlignment="1">
      <alignment horizontal="center" vertical="center"/>
    </xf>
    <xf numFmtId="165" fontId="2" fillId="0" borderId="2" xfId="2" applyNumberFormat="1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3" fontId="0" fillId="2" borderId="0" xfId="0" applyNumberFormat="1" applyFill="1" applyAlignment="1">
      <alignment horizontal="right" vertical="center"/>
    </xf>
    <xf numFmtId="0" fontId="11" fillId="4" borderId="2" xfId="2" applyFont="1" applyFill="1" applyBorder="1" applyAlignment="1">
      <alignment horizontal="center" vertical="center" wrapText="1" readingOrder="2"/>
    </xf>
    <xf numFmtId="164" fontId="12" fillId="0" borderId="2" xfId="2" quotePrefix="1" applyNumberFormat="1" applyFont="1" applyBorder="1" applyAlignment="1">
      <alignment horizontal="center" vertical="center"/>
    </xf>
    <xf numFmtId="49" fontId="1" fillId="0" borderId="2" xfId="2" applyNumberFormat="1" applyFill="1" applyBorder="1" applyAlignment="1">
      <alignment horizontal="center" vertical="center"/>
    </xf>
    <xf numFmtId="10" fontId="6" fillId="0" borderId="2" xfId="1" applyNumberFormat="1" applyFont="1" applyBorder="1" applyAlignment="1">
      <alignment horizontal="center" vertical="center"/>
    </xf>
    <xf numFmtId="9" fontId="10" fillId="0" borderId="2" xfId="2" applyNumberFormat="1" applyFont="1" applyBorder="1" applyAlignment="1">
      <alignment horizontal="center" vertical="center"/>
    </xf>
    <xf numFmtId="10" fontId="10" fillId="0" borderId="2" xfId="1" applyNumberFormat="1" applyFont="1" applyBorder="1" applyAlignment="1">
      <alignment horizontal="center" vertical="center"/>
    </xf>
    <xf numFmtId="170" fontId="10" fillId="0" borderId="2" xfId="2" applyNumberFormat="1" applyFont="1" applyBorder="1" applyAlignment="1">
      <alignment horizontal="center" vertical="center"/>
    </xf>
    <xf numFmtId="10" fontId="10" fillId="0" borderId="2" xfId="2" applyNumberFormat="1" applyFont="1" applyBorder="1" applyAlignment="1">
      <alignment horizontal="center" vertical="center"/>
    </xf>
    <xf numFmtId="9" fontId="10" fillId="0" borderId="2" xfId="1" applyFont="1" applyBorder="1" applyAlignment="1">
      <alignment horizontal="center" vertical="center"/>
    </xf>
  </cellXfs>
  <cellStyles count="3">
    <cellStyle name="Normal" xfId="0" builtinId="0"/>
    <cellStyle name="Normal 8" xfId="2" xr:uid="{CFDCEABC-85B3-4618-BF9C-116889B9B1FC}"/>
    <cellStyle name="Percent" xfId="1" builtinId="5"/>
  </cellStyles>
  <dxfs count="17"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bgColor rgb="FFFF8B8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932F-BEAD-4E3C-91AC-3E42452FC89F}">
  <dimension ref="A1:U80"/>
  <sheetViews>
    <sheetView rightToLeft="1" tabSelected="1" workbookViewId="0">
      <selection activeCell="P8" sqref="P8"/>
    </sheetView>
  </sheetViews>
  <sheetFormatPr defaultRowHeight="14" x14ac:dyDescent="0.3"/>
  <sheetData>
    <row r="1" spans="1:21" x14ac:dyDescent="0.3">
      <c r="A1" s="39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2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94.5" x14ac:dyDescent="0.3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5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T3" s="6" t="s">
        <v>76</v>
      </c>
      <c r="U3" s="6" t="s">
        <v>77</v>
      </c>
    </row>
    <row r="4" spans="1:21" ht="15" x14ac:dyDescent="0.3">
      <c r="A4" s="8" t="s">
        <v>16</v>
      </c>
      <c r="B4" s="9">
        <v>302.20796000000018</v>
      </c>
      <c r="C4" s="9" t="s">
        <v>17</v>
      </c>
      <c r="D4" s="10">
        <v>0.46341572461870145</v>
      </c>
      <c r="E4" s="11">
        <v>1699.9999999999991</v>
      </c>
      <c r="F4" s="12">
        <f>B4*D4*E4/10^3</f>
        <v>238.08146530719725</v>
      </c>
      <c r="G4" s="12">
        <v>1316.595</v>
      </c>
      <c r="H4" s="12">
        <v>60.924187099999962</v>
      </c>
      <c r="I4" s="12">
        <f>F4-H4</f>
        <v>177.15727820719729</v>
      </c>
      <c r="J4" s="12">
        <v>901.32278017999965</v>
      </c>
      <c r="K4" s="11">
        <v>17.093777895387348</v>
      </c>
      <c r="L4" s="12">
        <f>I4-T4*J4</f>
        <v>118.57129749549738</v>
      </c>
      <c r="M4" s="13" t="s">
        <v>17</v>
      </c>
      <c r="N4" s="13" t="s">
        <v>18</v>
      </c>
      <c r="O4" s="11">
        <v>22</v>
      </c>
      <c r="P4" s="14">
        <v>0.39999933119564335</v>
      </c>
      <c r="T4" s="43">
        <v>6.4999999999999933E-2</v>
      </c>
    </row>
    <row r="5" spans="1:21" ht="15" x14ac:dyDescent="0.3">
      <c r="A5" s="8" t="s">
        <v>19</v>
      </c>
      <c r="B5" s="9">
        <v>70.232984999999999</v>
      </c>
      <c r="C5" s="9" t="s">
        <v>17</v>
      </c>
      <c r="D5" s="10">
        <v>0.36413137828045261</v>
      </c>
      <c r="E5" s="11">
        <v>1174.4018330042873</v>
      </c>
      <c r="F5" s="12">
        <f t="shared" ref="F5:F10" si="0">B5*D5*E5/10^3</f>
        <v>30.034191970976419</v>
      </c>
      <c r="G5" s="12">
        <v>224.38399999999999</v>
      </c>
      <c r="H5" s="12">
        <v>4.1137515829799991</v>
      </c>
      <c r="I5" s="12">
        <f t="shared" ref="I5:I11" si="1">F5-H5</f>
        <v>25.920440387996422</v>
      </c>
      <c r="J5" s="12">
        <v>190.72651830427174</v>
      </c>
      <c r="K5" s="11">
        <v>10</v>
      </c>
      <c r="L5" s="12">
        <f t="shared" ref="L5:L11" si="2">I5-T5*J5</f>
        <v>15.049028844652932</v>
      </c>
      <c r="M5" s="13" t="s">
        <v>17</v>
      </c>
      <c r="N5" s="15" t="s">
        <v>20</v>
      </c>
      <c r="O5" s="11">
        <v>30</v>
      </c>
      <c r="P5" s="14">
        <v>0.33300000000000002</v>
      </c>
      <c r="T5" s="43">
        <v>5.7000000000000002E-2</v>
      </c>
    </row>
    <row r="6" spans="1:21" ht="15" x14ac:dyDescent="0.3">
      <c r="A6" s="8" t="s">
        <v>21</v>
      </c>
      <c r="B6" s="9">
        <v>15.7</v>
      </c>
      <c r="C6" s="9" t="s">
        <v>17</v>
      </c>
      <c r="D6" s="10">
        <v>0.54404999999999992</v>
      </c>
      <c r="E6" s="11">
        <v>1680.2129120879119</v>
      </c>
      <c r="F6" s="12">
        <f t="shared" si="0"/>
        <v>14.351681406696423</v>
      </c>
      <c r="G6" s="12">
        <v>189.66300000000001</v>
      </c>
      <c r="H6" s="12">
        <v>3.6966383999999994</v>
      </c>
      <c r="I6" s="12">
        <f t="shared" si="1"/>
        <v>10.655043006696424</v>
      </c>
      <c r="J6" s="12">
        <v>72.464914477301704</v>
      </c>
      <c r="K6" s="11" t="s">
        <v>22</v>
      </c>
      <c r="L6" s="12">
        <f t="shared" si="2"/>
        <v>5.9448235656718129</v>
      </c>
      <c r="M6" s="14">
        <v>0.37</v>
      </c>
      <c r="N6" s="13" t="s">
        <v>23</v>
      </c>
      <c r="O6" s="11" t="s">
        <v>24</v>
      </c>
      <c r="P6" s="14">
        <v>0.67</v>
      </c>
      <c r="T6" s="43">
        <v>6.5000000000000002E-2</v>
      </c>
    </row>
    <row r="7" spans="1:21" ht="15" x14ac:dyDescent="0.3">
      <c r="A7" s="8" t="s">
        <v>25</v>
      </c>
      <c r="B7" s="9">
        <v>169</v>
      </c>
      <c r="C7" s="9" t="s">
        <v>17</v>
      </c>
      <c r="D7" s="10">
        <v>0.29284679999999996</v>
      </c>
      <c r="E7" s="11">
        <v>2181</v>
      </c>
      <c r="F7" s="12">
        <f t="shared" si="0"/>
        <v>107.94010916519998</v>
      </c>
      <c r="G7" s="12">
        <v>531.67499999999995</v>
      </c>
      <c r="H7" s="12">
        <v>11.126151313952093</v>
      </c>
      <c r="I7" s="12">
        <f t="shared" si="1"/>
        <v>96.813957851247892</v>
      </c>
      <c r="J7" s="12">
        <v>207.58241099188797</v>
      </c>
      <c r="K7" s="11">
        <v>17</v>
      </c>
      <c r="L7" s="12">
        <f t="shared" si="2"/>
        <v>91.001650343475035</v>
      </c>
      <c r="M7" s="13" t="s">
        <v>17</v>
      </c>
      <c r="N7" s="15" t="s">
        <v>26</v>
      </c>
      <c r="O7" s="11">
        <v>29</v>
      </c>
      <c r="P7" s="14">
        <v>0.49874999999999997</v>
      </c>
      <c r="T7" s="43">
        <v>2.8000000000000001E-2</v>
      </c>
    </row>
    <row r="8" spans="1:21" ht="15" x14ac:dyDescent="0.3">
      <c r="A8" s="8" t="s">
        <v>27</v>
      </c>
      <c r="B8" s="9">
        <v>155</v>
      </c>
      <c r="C8" s="9" t="s">
        <v>17</v>
      </c>
      <c r="D8" s="10">
        <v>0.24888127972454094</v>
      </c>
      <c r="E8" s="11">
        <v>2135</v>
      </c>
      <c r="F8" s="12">
        <f t="shared" si="0"/>
        <v>82.361037492843707</v>
      </c>
      <c r="G8" s="12">
        <v>575.89400000000001</v>
      </c>
      <c r="H8" s="12">
        <v>12.996272938580697</v>
      </c>
      <c r="I8" s="12">
        <f t="shared" si="1"/>
        <v>69.364764554263004</v>
      </c>
      <c r="J8" s="12">
        <v>302.37015868031995</v>
      </c>
      <c r="K8" s="11">
        <v>23</v>
      </c>
      <c r="L8" s="12">
        <f t="shared" si="2"/>
        <v>55.455737254968284</v>
      </c>
      <c r="M8" s="13" t="s">
        <v>17</v>
      </c>
      <c r="N8" s="15" t="s">
        <v>26</v>
      </c>
      <c r="O8" s="11">
        <v>29</v>
      </c>
      <c r="P8" s="14">
        <v>0.47250000000000003</v>
      </c>
      <c r="T8" s="43">
        <v>4.5999999999999999E-2</v>
      </c>
    </row>
    <row r="9" spans="1:21" ht="15" x14ac:dyDescent="0.3">
      <c r="A9" s="8" t="s">
        <v>28</v>
      </c>
      <c r="B9" s="9">
        <v>154.78</v>
      </c>
      <c r="C9" s="9" t="s">
        <v>17</v>
      </c>
      <c r="D9" s="10">
        <v>0.4729968635031</v>
      </c>
      <c r="E9" s="11">
        <v>1370</v>
      </c>
      <c r="F9" s="12">
        <f t="shared" si="0"/>
        <v>100.29832271022346</v>
      </c>
      <c r="G9" s="12">
        <v>409.78660974654105</v>
      </c>
      <c r="H9" s="12">
        <v>15.099662399999998</v>
      </c>
      <c r="I9" s="12">
        <f t="shared" si="1"/>
        <v>85.19866031022346</v>
      </c>
      <c r="J9" s="12">
        <v>240.69599999999997</v>
      </c>
      <c r="K9" s="11">
        <v>10</v>
      </c>
      <c r="L9" s="12">
        <f>I9-T9*G9*U9</f>
        <v>69.99106943591957</v>
      </c>
      <c r="M9" s="13" t="s">
        <v>17</v>
      </c>
      <c r="N9" s="15">
        <v>2022</v>
      </c>
      <c r="O9" s="11">
        <v>35</v>
      </c>
      <c r="P9" s="14">
        <v>0.5</v>
      </c>
      <c r="T9" s="43">
        <v>6.2899999999999998E-2</v>
      </c>
      <c r="U9" s="44">
        <v>0.59</v>
      </c>
    </row>
    <row r="10" spans="1:21" ht="15" x14ac:dyDescent="0.3">
      <c r="A10" s="8" t="s">
        <v>29</v>
      </c>
      <c r="B10" s="9">
        <v>20</v>
      </c>
      <c r="C10" s="9" t="s">
        <v>17</v>
      </c>
      <c r="D10" s="10">
        <v>0.43019299138074929</v>
      </c>
      <c r="E10" s="11">
        <v>1059</v>
      </c>
      <c r="F10" s="12">
        <f t="shared" si="0"/>
        <v>9.1114875574442706</v>
      </c>
      <c r="G10" s="12">
        <v>71.406480000000002</v>
      </c>
      <c r="H10" s="12">
        <v>1.4441759999999999</v>
      </c>
      <c r="I10" s="12">
        <f t="shared" si="1"/>
        <v>7.667311557444271</v>
      </c>
      <c r="J10" s="12" t="s">
        <v>17</v>
      </c>
      <c r="K10" s="11">
        <v>7</v>
      </c>
      <c r="L10" s="12">
        <f>I10-T10*G10*U10</f>
        <v>5.2348640975402709</v>
      </c>
      <c r="M10" s="13" t="s">
        <v>17</v>
      </c>
      <c r="N10" s="15" t="s">
        <v>30</v>
      </c>
      <c r="O10" s="11">
        <v>25</v>
      </c>
      <c r="P10" s="14">
        <v>0.72000000000000008</v>
      </c>
      <c r="T10" s="43">
        <v>6.0830000000000009E-2</v>
      </c>
      <c r="U10" s="44">
        <v>0.56000000000000005</v>
      </c>
    </row>
    <row r="11" spans="1:21" ht="15" x14ac:dyDescent="0.3">
      <c r="A11" s="8" t="s">
        <v>31</v>
      </c>
      <c r="B11" s="9" t="s">
        <v>17</v>
      </c>
      <c r="C11" s="9">
        <v>21.356999999999999</v>
      </c>
      <c r="D11" s="16" t="s">
        <v>17</v>
      </c>
      <c r="E11" s="11" t="s">
        <v>17</v>
      </c>
      <c r="F11" s="12">
        <v>2.7764099999999998</v>
      </c>
      <c r="G11" s="12">
        <v>32.035499999999999</v>
      </c>
      <c r="H11" s="12">
        <v>0.20660100000000001</v>
      </c>
      <c r="I11" s="12">
        <f t="shared" si="1"/>
        <v>2.5698089999999998</v>
      </c>
      <c r="J11" s="12">
        <v>5.8</v>
      </c>
      <c r="K11" s="11">
        <v>15</v>
      </c>
      <c r="L11" s="12">
        <f t="shared" si="2"/>
        <v>2.1928089999999996</v>
      </c>
      <c r="M11" s="13" t="s">
        <v>17</v>
      </c>
      <c r="N11" s="13">
        <v>44742</v>
      </c>
      <c r="O11" s="11">
        <v>24</v>
      </c>
      <c r="P11" s="14">
        <v>0.37</v>
      </c>
      <c r="T11" s="43">
        <v>6.5000000000000002E-2</v>
      </c>
    </row>
    <row r="12" spans="1:21" ht="15" x14ac:dyDescent="0.3">
      <c r="A12" s="17" t="s">
        <v>32</v>
      </c>
      <c r="B12" s="18">
        <v>886.92094500000007</v>
      </c>
      <c r="C12" s="18">
        <v>21.356999999999999</v>
      </c>
      <c r="D12" s="18" t="s">
        <v>17</v>
      </c>
      <c r="E12" s="18" t="s">
        <v>17</v>
      </c>
      <c r="F12" s="18">
        <f>SUM(F4:F11)</f>
        <v>584.95470561058164</v>
      </c>
      <c r="G12" s="19">
        <v>3351.4395897465415</v>
      </c>
      <c r="H12" s="19">
        <v>109.60744073551275</v>
      </c>
      <c r="I12" s="19">
        <f>SUM(I4:I11)</f>
        <v>475.34726487506884</v>
      </c>
      <c r="J12" s="19">
        <v>1920.9627826337808</v>
      </c>
      <c r="K12" s="18" t="s">
        <v>17</v>
      </c>
      <c r="L12" s="19">
        <f>SUM(L4:L11)</f>
        <v>363.44128003772528</v>
      </c>
      <c r="M12" s="18" t="s">
        <v>17</v>
      </c>
      <c r="N12" s="18" t="s">
        <v>17</v>
      </c>
      <c r="O12" s="18" t="s">
        <v>17</v>
      </c>
      <c r="P12" s="18" t="s">
        <v>17</v>
      </c>
    </row>
    <row r="13" spans="1:21" x14ac:dyDescent="0.3">
      <c r="A13" s="20"/>
      <c r="B13" s="20"/>
      <c r="C13" s="20"/>
      <c r="D13" s="20"/>
      <c r="E13" s="20"/>
      <c r="F13" s="20"/>
      <c r="G13" s="20"/>
      <c r="H13" s="20"/>
      <c r="J13" s="20"/>
      <c r="K13" s="21"/>
      <c r="L13" s="20"/>
      <c r="M13" s="20"/>
      <c r="N13" s="3"/>
      <c r="O13" s="3"/>
      <c r="P13" s="3"/>
      <c r="Q13" s="3"/>
      <c r="R13" s="3"/>
    </row>
    <row r="14" spans="1:21" x14ac:dyDescent="0.3">
      <c r="A14" s="20"/>
      <c r="B14" s="20"/>
      <c r="C14" s="20"/>
      <c r="D14" s="20"/>
      <c r="E14" s="20"/>
      <c r="F14" s="20"/>
      <c r="G14" s="20"/>
      <c r="H14" s="20"/>
      <c r="J14" s="20"/>
      <c r="K14" s="21"/>
      <c r="L14" s="20"/>
      <c r="M14" s="20"/>
      <c r="N14" s="3"/>
      <c r="O14" s="3"/>
      <c r="P14" s="3"/>
      <c r="Q14" s="3"/>
      <c r="R14" s="3"/>
    </row>
    <row r="15" spans="1:21" x14ac:dyDescent="0.3">
      <c r="A15" s="39" t="s">
        <v>70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</row>
    <row r="16" spans="1:21" x14ac:dyDescent="0.3">
      <c r="A16" s="20"/>
      <c r="B16" s="20"/>
      <c r="C16" s="20"/>
      <c r="D16" s="20"/>
      <c r="E16" s="20"/>
      <c r="F16" s="20"/>
      <c r="G16" s="20"/>
      <c r="H16" s="20"/>
      <c r="J16" s="20"/>
      <c r="K16" s="20"/>
      <c r="L16" s="20"/>
      <c r="M16" s="20"/>
      <c r="N16" s="3"/>
      <c r="O16" s="3"/>
      <c r="P16" s="3"/>
      <c r="Q16" s="3"/>
      <c r="R16" s="3"/>
    </row>
    <row r="17" spans="1:20" ht="94.5" x14ac:dyDescent="0.3">
      <c r="A17" s="4" t="s">
        <v>0</v>
      </c>
      <c r="B17" s="5" t="s">
        <v>1</v>
      </c>
      <c r="C17" s="6" t="s">
        <v>2</v>
      </c>
      <c r="D17" s="6" t="s">
        <v>3</v>
      </c>
      <c r="E17" s="6" t="s">
        <v>4</v>
      </c>
      <c r="F17" s="7" t="s">
        <v>5</v>
      </c>
      <c r="G17" s="5" t="s">
        <v>6</v>
      </c>
      <c r="H17" s="6" t="s">
        <v>7</v>
      </c>
      <c r="I17" s="6" t="s">
        <v>8</v>
      </c>
      <c r="J17" s="6" t="s">
        <v>33</v>
      </c>
      <c r="K17" s="6" t="s">
        <v>10</v>
      </c>
      <c r="L17" s="6" t="s">
        <v>11</v>
      </c>
      <c r="M17" s="6" t="s">
        <v>14</v>
      </c>
      <c r="N17" s="6" t="s">
        <v>15</v>
      </c>
      <c r="P17" s="3"/>
      <c r="Q17" s="3"/>
      <c r="R17" s="3"/>
      <c r="T17" s="6" t="s">
        <v>76</v>
      </c>
    </row>
    <row r="18" spans="1:20" ht="15" x14ac:dyDescent="0.3">
      <c r="A18" s="8" t="s">
        <v>16</v>
      </c>
      <c r="B18" s="22">
        <v>47.755560000000003</v>
      </c>
      <c r="C18" s="22" t="s">
        <v>17</v>
      </c>
      <c r="D18" s="23">
        <v>0.36368266933987464</v>
      </c>
      <c r="E18" s="24">
        <v>1750.0000000000002</v>
      </c>
      <c r="F18" s="12">
        <f t="shared" ref="F18:F22" si="3">B18*D18*E18/10^3</f>
        <v>30.393771689085959</v>
      </c>
      <c r="G18" s="22">
        <v>126.451638</v>
      </c>
      <c r="H18" s="22">
        <v>7.7067490400000001</v>
      </c>
      <c r="I18" s="12">
        <f t="shared" ref="I18:I24" si="4">F18-H18</f>
        <v>22.687022649085961</v>
      </c>
      <c r="J18" s="25">
        <v>0.85</v>
      </c>
      <c r="K18" s="24">
        <v>20</v>
      </c>
      <c r="L18" s="22">
        <f>I18-T18*G18*J18</f>
        <v>15.70056964958596</v>
      </c>
      <c r="M18" s="24">
        <v>25</v>
      </c>
      <c r="N18" s="25">
        <v>0.42971760775080425</v>
      </c>
      <c r="P18" s="3"/>
      <c r="Q18" s="3"/>
      <c r="R18" s="3"/>
      <c r="T18" s="45">
        <v>6.5000000000000002E-2</v>
      </c>
    </row>
    <row r="19" spans="1:20" ht="15" x14ac:dyDescent="0.3">
      <c r="A19" s="8" t="s">
        <v>19</v>
      </c>
      <c r="B19" s="22">
        <v>69.846785000000011</v>
      </c>
      <c r="C19" s="22" t="s">
        <v>17</v>
      </c>
      <c r="D19" s="23">
        <v>0.35416630004555855</v>
      </c>
      <c r="E19" s="24">
        <v>1357.9470198213774</v>
      </c>
      <c r="F19" s="12">
        <f t="shared" si="3"/>
        <v>33.592047936896485</v>
      </c>
      <c r="G19" s="22">
        <v>217.59901792879941</v>
      </c>
      <c r="H19" s="22">
        <v>4.315408497</v>
      </c>
      <c r="I19" s="12">
        <f t="shared" si="4"/>
        <v>29.276639439896485</v>
      </c>
      <c r="J19" s="25">
        <v>0.78</v>
      </c>
      <c r="K19" s="24">
        <v>10</v>
      </c>
      <c r="L19" s="22">
        <f t="shared" ref="L19:L24" si="5">I19-T19*G19*J19</f>
        <v>19.602187102782061</v>
      </c>
      <c r="M19" s="24">
        <v>30</v>
      </c>
      <c r="N19" s="25">
        <v>0.33300000000000002</v>
      </c>
      <c r="P19" s="3"/>
      <c r="Q19" s="3"/>
      <c r="R19" s="3"/>
      <c r="T19" s="46">
        <v>5.7000000000000002E-2</v>
      </c>
    </row>
    <row r="20" spans="1:20" ht="15" x14ac:dyDescent="0.3">
      <c r="A20" s="8" t="s">
        <v>21</v>
      </c>
      <c r="B20" s="22">
        <v>2.4599999999999991</v>
      </c>
      <c r="C20" s="22" t="s">
        <v>17</v>
      </c>
      <c r="D20" s="23">
        <v>0.54404999999999992</v>
      </c>
      <c r="E20" s="24">
        <v>1579</v>
      </c>
      <c r="F20" s="12">
        <f t="shared" si="3"/>
        <v>2.1132751769999989</v>
      </c>
      <c r="G20" s="22">
        <v>27.5</v>
      </c>
      <c r="H20" s="22">
        <v>0.62456939999999983</v>
      </c>
      <c r="I20" s="12">
        <f t="shared" si="4"/>
        <v>1.488705776999999</v>
      </c>
      <c r="J20" s="25">
        <v>0.4</v>
      </c>
      <c r="K20" s="24">
        <v>18</v>
      </c>
      <c r="L20" s="22">
        <f t="shared" si="5"/>
        <v>0.77370577699999887</v>
      </c>
      <c r="M20" s="24">
        <v>30</v>
      </c>
      <c r="N20" s="25">
        <v>0.67</v>
      </c>
      <c r="P20" s="3"/>
      <c r="Q20" s="3"/>
      <c r="R20" s="3"/>
      <c r="T20" s="46">
        <v>6.5000000000000002E-2</v>
      </c>
    </row>
    <row r="21" spans="1:20" ht="15" x14ac:dyDescent="0.3">
      <c r="A21" s="8" t="s">
        <v>34</v>
      </c>
      <c r="B21" s="22">
        <v>19.7</v>
      </c>
      <c r="C21" s="22" t="s">
        <v>17</v>
      </c>
      <c r="D21" s="23">
        <v>0.43325996296015012</v>
      </c>
      <c r="E21" s="24">
        <v>1128</v>
      </c>
      <c r="F21" s="12">
        <f t="shared" si="3"/>
        <v>9.6277295929152729</v>
      </c>
      <c r="G21" s="22">
        <v>58.412384347826091</v>
      </c>
      <c r="H21" s="22">
        <v>1.1854277999999998</v>
      </c>
      <c r="I21" s="12">
        <f t="shared" si="4"/>
        <v>8.4423017929152735</v>
      </c>
      <c r="J21" s="25">
        <v>0.56000000000000005</v>
      </c>
      <c r="K21" s="24">
        <v>7</v>
      </c>
      <c r="L21" s="22">
        <f t="shared" si="5"/>
        <v>6.452495602583447</v>
      </c>
      <c r="M21" s="24">
        <v>25</v>
      </c>
      <c r="N21" s="25">
        <v>0.72000000000000008</v>
      </c>
      <c r="P21" s="3"/>
      <c r="Q21" s="3"/>
      <c r="R21" s="3"/>
      <c r="T21" s="46">
        <v>6.0830000000000009E-2</v>
      </c>
    </row>
    <row r="22" spans="1:20" ht="15" x14ac:dyDescent="0.3">
      <c r="A22" s="8" t="s">
        <v>35</v>
      </c>
      <c r="B22" s="22">
        <v>83</v>
      </c>
      <c r="C22" s="22" t="s">
        <v>17</v>
      </c>
      <c r="D22" s="23">
        <v>0.25782064277188282</v>
      </c>
      <c r="E22" s="24">
        <v>2034</v>
      </c>
      <c r="F22" s="12">
        <f t="shared" si="3"/>
        <v>43.525796554034798</v>
      </c>
      <c r="G22" s="22">
        <v>307.22126413422012</v>
      </c>
      <c r="H22" s="22">
        <v>6.9464728574293515</v>
      </c>
      <c r="I22" s="12">
        <f t="shared" si="4"/>
        <v>36.579323696605449</v>
      </c>
      <c r="J22" s="25">
        <v>0.59</v>
      </c>
      <c r="K22" s="24">
        <v>22.5</v>
      </c>
      <c r="L22" s="22">
        <f t="shared" si="5"/>
        <v>28.241338588002716</v>
      </c>
      <c r="M22" s="24">
        <v>30</v>
      </c>
      <c r="N22" s="25">
        <v>0.47250000000000003</v>
      </c>
      <c r="P22" s="3"/>
      <c r="Q22" s="3"/>
      <c r="R22" s="3"/>
      <c r="T22" s="46">
        <v>4.5999999999999999E-2</v>
      </c>
    </row>
    <row r="23" spans="1:20" ht="15" x14ac:dyDescent="0.3">
      <c r="A23" s="8" t="s">
        <v>36</v>
      </c>
      <c r="B23" s="22" t="s">
        <v>17</v>
      </c>
      <c r="C23" s="22">
        <v>60</v>
      </c>
      <c r="D23" s="26" t="s">
        <v>17</v>
      </c>
      <c r="E23" s="24" t="s">
        <v>17</v>
      </c>
      <c r="F23" s="22">
        <v>17.143539000000001</v>
      </c>
      <c r="G23" s="22">
        <v>119.31625890000001</v>
      </c>
      <c r="H23" s="22">
        <v>3.7429290000000002</v>
      </c>
      <c r="I23" s="12">
        <f t="shared" si="4"/>
        <v>13.40061</v>
      </c>
      <c r="J23" s="25">
        <v>0.64</v>
      </c>
      <c r="K23" s="24">
        <v>7.5</v>
      </c>
      <c r="L23" s="22">
        <f t="shared" si="5"/>
        <v>8.5515972383039998</v>
      </c>
      <c r="M23" s="24">
        <v>30</v>
      </c>
      <c r="N23" s="25">
        <v>0.75</v>
      </c>
      <c r="P23" s="3"/>
      <c r="Q23" s="3"/>
      <c r="R23" s="3"/>
      <c r="T23" s="47">
        <v>6.3500000000000001E-2</v>
      </c>
    </row>
    <row r="24" spans="1:20" ht="15" x14ac:dyDescent="0.3">
      <c r="A24" s="8" t="s">
        <v>31</v>
      </c>
      <c r="B24" s="22" t="s">
        <v>17</v>
      </c>
      <c r="C24" s="22">
        <v>53.992999999999995</v>
      </c>
      <c r="D24" s="26" t="s">
        <v>17</v>
      </c>
      <c r="E24" s="24" t="s">
        <v>17</v>
      </c>
      <c r="F24" s="22">
        <v>7.0190899999999994</v>
      </c>
      <c r="G24" s="22">
        <v>80.989499999999992</v>
      </c>
      <c r="H24" s="22">
        <v>0.43387399999999993</v>
      </c>
      <c r="I24" s="12">
        <f t="shared" si="4"/>
        <v>6.5852159999999991</v>
      </c>
      <c r="J24" s="25">
        <v>0.8</v>
      </c>
      <c r="K24" s="24">
        <v>15</v>
      </c>
      <c r="L24" s="22">
        <f t="shared" si="5"/>
        <v>2.3737619999999993</v>
      </c>
      <c r="M24" s="24">
        <v>25</v>
      </c>
      <c r="N24" s="25">
        <v>0.26726549643444875</v>
      </c>
      <c r="P24" s="3"/>
      <c r="Q24" s="3"/>
      <c r="R24" s="3"/>
      <c r="T24" s="45">
        <v>6.5000000000000002E-2</v>
      </c>
    </row>
    <row r="25" spans="1:20" ht="15" x14ac:dyDescent="0.3">
      <c r="A25" s="17" t="s">
        <v>32</v>
      </c>
      <c r="B25" s="27">
        <v>222.76234500000001</v>
      </c>
      <c r="C25" s="27">
        <v>113.99299999999999</v>
      </c>
      <c r="D25" s="27" t="s">
        <v>17</v>
      </c>
      <c r="E25" s="27" t="s">
        <v>17</v>
      </c>
      <c r="F25" s="27">
        <f>SUM(F18:F24)</f>
        <v>143.41524994993253</v>
      </c>
      <c r="G25" s="27">
        <v>937.4900633108457</v>
      </c>
      <c r="H25" s="27">
        <v>24.955430594429352</v>
      </c>
      <c r="I25" s="27">
        <f>SUM(I18:I24)</f>
        <v>118.45981935550317</v>
      </c>
      <c r="J25" s="27" t="s">
        <v>17</v>
      </c>
      <c r="K25" s="27" t="s">
        <v>17</v>
      </c>
      <c r="L25" s="27">
        <f>SUM(L18:L24)</f>
        <v>81.695655958258172</v>
      </c>
      <c r="M25" s="27" t="s">
        <v>17</v>
      </c>
      <c r="N25" s="27" t="s">
        <v>17</v>
      </c>
      <c r="P25" s="3"/>
      <c r="Q25" s="3"/>
      <c r="R25" s="3"/>
    </row>
    <row r="26" spans="1:20" x14ac:dyDescent="0.3">
      <c r="A26" s="20"/>
      <c r="B26" s="20"/>
      <c r="C26" s="20"/>
      <c r="D26" s="20"/>
      <c r="E26" s="20"/>
      <c r="F26" s="20"/>
      <c r="G26" s="20"/>
      <c r="H26" s="20"/>
      <c r="J26" s="20"/>
      <c r="K26" s="20"/>
      <c r="L26" s="20"/>
      <c r="M26" s="20"/>
      <c r="N26" s="3"/>
      <c r="O26" s="3"/>
      <c r="P26" s="3"/>
      <c r="Q26" s="3"/>
      <c r="R26" s="3"/>
    </row>
    <row r="27" spans="1:20" x14ac:dyDescent="0.3">
      <c r="A27" s="20"/>
      <c r="B27" s="20"/>
      <c r="C27" s="20"/>
      <c r="D27" s="20"/>
      <c r="E27" s="20"/>
      <c r="F27" s="20"/>
      <c r="G27" s="20"/>
      <c r="H27" s="20"/>
      <c r="J27" s="20"/>
      <c r="K27" s="20"/>
      <c r="L27" s="20"/>
      <c r="M27" s="20"/>
      <c r="N27" s="3"/>
      <c r="O27" s="3"/>
      <c r="P27" s="3"/>
      <c r="Q27" s="3"/>
      <c r="R27" s="3"/>
    </row>
    <row r="28" spans="1:20" x14ac:dyDescent="0.3">
      <c r="A28" s="39" t="s">
        <v>67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</row>
    <row r="29" spans="1:20" x14ac:dyDescent="0.3">
      <c r="A29" s="20"/>
      <c r="B29" s="20"/>
      <c r="C29" s="20"/>
      <c r="D29" s="20"/>
      <c r="E29" s="20"/>
      <c r="F29" s="20"/>
      <c r="G29" s="20"/>
      <c r="H29" s="20"/>
      <c r="I29" s="20"/>
      <c r="K29" s="20"/>
      <c r="L29" s="28"/>
      <c r="M29" s="20"/>
      <c r="N29" s="29"/>
      <c r="O29" s="3"/>
      <c r="P29" s="3"/>
      <c r="Q29" s="3"/>
      <c r="R29" s="3"/>
    </row>
    <row r="30" spans="1:20" ht="94.5" x14ac:dyDescent="0.3">
      <c r="A30" s="4" t="s">
        <v>0</v>
      </c>
      <c r="B30" s="5" t="s">
        <v>1</v>
      </c>
      <c r="C30" s="6" t="s">
        <v>2</v>
      </c>
      <c r="D30" s="6" t="s">
        <v>3</v>
      </c>
      <c r="E30" s="6" t="s">
        <v>4</v>
      </c>
      <c r="F30" s="7" t="s">
        <v>5</v>
      </c>
      <c r="G30" s="5" t="s">
        <v>6</v>
      </c>
      <c r="H30" s="40" t="s">
        <v>37</v>
      </c>
      <c r="I30" s="6" t="s">
        <v>7</v>
      </c>
      <c r="J30" s="6" t="s">
        <v>8</v>
      </c>
      <c r="K30" s="6" t="s">
        <v>33</v>
      </c>
      <c r="L30" s="6" t="s">
        <v>10</v>
      </c>
      <c r="M30" s="6" t="s">
        <v>11</v>
      </c>
      <c r="N30" s="6" t="s">
        <v>12</v>
      </c>
      <c r="O30" s="6" t="s">
        <v>13</v>
      </c>
      <c r="P30" s="6" t="s">
        <v>14</v>
      </c>
      <c r="Q30" s="6" t="s">
        <v>15</v>
      </c>
      <c r="T30" s="6" t="s">
        <v>76</v>
      </c>
    </row>
    <row r="31" spans="1:20" ht="15" x14ac:dyDescent="0.3">
      <c r="A31" s="8" t="s">
        <v>16</v>
      </c>
      <c r="B31" s="22">
        <v>11.756170000000001</v>
      </c>
      <c r="C31" s="22" t="s">
        <v>17</v>
      </c>
      <c r="D31" s="23">
        <v>0.32202975118597299</v>
      </c>
      <c r="E31" s="24">
        <v>1750</v>
      </c>
      <c r="F31" s="12">
        <f t="shared" ref="F31:F37" si="6">B31*D31*E31/10^3</f>
        <v>6.625213875</v>
      </c>
      <c r="G31" s="22">
        <v>31.741658999999999</v>
      </c>
      <c r="H31" s="30">
        <v>0.5</v>
      </c>
      <c r="I31" s="22">
        <v>1.8170284700000001</v>
      </c>
      <c r="J31" s="12">
        <f>F31-I31</f>
        <v>4.8081854049999997</v>
      </c>
      <c r="K31" s="30">
        <v>0.85</v>
      </c>
      <c r="L31" s="24">
        <v>20</v>
      </c>
      <c r="M31" s="22">
        <f>J31-T31*G31*K31</f>
        <v>3.0544587452499998</v>
      </c>
      <c r="N31" s="22" t="s">
        <v>17</v>
      </c>
      <c r="O31" s="31" t="s">
        <v>38</v>
      </c>
      <c r="P31" s="24">
        <v>24.999999999999996</v>
      </c>
      <c r="Q31" s="30">
        <v>0.42855730225064792</v>
      </c>
      <c r="T31" s="48">
        <v>6.4999999999999988E-2</v>
      </c>
    </row>
    <row r="32" spans="1:20" ht="15" x14ac:dyDescent="0.3">
      <c r="A32" s="8" t="s">
        <v>19</v>
      </c>
      <c r="B32" s="22">
        <v>154.92023</v>
      </c>
      <c r="C32" s="22" t="s">
        <v>17</v>
      </c>
      <c r="D32" s="23">
        <v>0.35144221767717432</v>
      </c>
      <c r="E32" s="24">
        <v>1313.487302206285</v>
      </c>
      <c r="F32" s="12">
        <f t="shared" si="6"/>
        <v>71.513484988813303</v>
      </c>
      <c r="G32" s="22">
        <v>450.03548031923043</v>
      </c>
      <c r="H32" s="30">
        <v>1</v>
      </c>
      <c r="I32" s="22">
        <v>9.3221699200199986</v>
      </c>
      <c r="J32" s="12">
        <f t="shared" ref="J32:J39" si="7">F32-I32</f>
        <v>62.191315068793301</v>
      </c>
      <c r="K32" s="30">
        <v>0.78</v>
      </c>
      <c r="L32" s="24">
        <v>10</v>
      </c>
      <c r="M32" s="22">
        <f t="shared" ref="M32:M39" si="8">J32-T32*G32*K32</f>
        <v>42.182737613800313</v>
      </c>
      <c r="N32" s="22" t="s">
        <v>17</v>
      </c>
      <c r="O32" s="31" t="s">
        <v>47</v>
      </c>
      <c r="P32" s="24">
        <v>30</v>
      </c>
      <c r="Q32" s="30">
        <v>0.33300000000000002</v>
      </c>
      <c r="T32" s="44">
        <v>5.7000000000000002E-2</v>
      </c>
    </row>
    <row r="33" spans="1:20" ht="15" x14ac:dyDescent="0.3">
      <c r="A33" s="8" t="s">
        <v>39</v>
      </c>
      <c r="B33" s="22">
        <v>169</v>
      </c>
      <c r="C33" s="22" t="s">
        <v>17</v>
      </c>
      <c r="D33" s="23">
        <v>0.41544606718373922</v>
      </c>
      <c r="E33" s="24">
        <v>1430</v>
      </c>
      <c r="F33" s="12">
        <f t="shared" si="6"/>
        <v>100.40085105629426</v>
      </c>
      <c r="G33" s="22">
        <v>488.13148799999993</v>
      </c>
      <c r="H33" s="30">
        <v>0.42975016436554903</v>
      </c>
      <c r="I33" s="22">
        <v>14.842919999999999</v>
      </c>
      <c r="J33" s="12">
        <f t="shared" si="7"/>
        <v>85.557931056294251</v>
      </c>
      <c r="K33" s="30">
        <v>0.5</v>
      </c>
      <c r="L33" s="24">
        <v>10</v>
      </c>
      <c r="M33" s="22">
        <f t="shared" si="8"/>
        <v>72.148959080934247</v>
      </c>
      <c r="N33" s="22" t="s">
        <v>17</v>
      </c>
      <c r="O33" s="31" t="s">
        <v>40</v>
      </c>
      <c r="P33" s="24">
        <v>30</v>
      </c>
      <c r="Q33" s="30">
        <v>0.85499999999999998</v>
      </c>
      <c r="T33" s="44">
        <v>5.4939999999999996E-2</v>
      </c>
    </row>
    <row r="34" spans="1:20" ht="15" x14ac:dyDescent="0.3">
      <c r="A34" s="8" t="s">
        <v>41</v>
      </c>
      <c r="B34" s="22">
        <v>256</v>
      </c>
      <c r="C34" s="22" t="s">
        <v>17</v>
      </c>
      <c r="D34" s="23">
        <v>0.41544606718373922</v>
      </c>
      <c r="E34" s="24">
        <v>1340</v>
      </c>
      <c r="F34" s="12">
        <f t="shared" si="6"/>
        <v>142.51461888670991</v>
      </c>
      <c r="G34" s="22">
        <v>631.58630399999993</v>
      </c>
      <c r="H34" s="30">
        <v>0.37545167118337858</v>
      </c>
      <c r="I34" s="22">
        <v>18.485452800000001</v>
      </c>
      <c r="J34" s="12">
        <f t="shared" si="7"/>
        <v>124.02916608670991</v>
      </c>
      <c r="K34" s="30">
        <v>0.55000000000000004</v>
      </c>
      <c r="L34" s="24">
        <v>10</v>
      </c>
      <c r="M34" s="22">
        <f t="shared" si="8"/>
        <v>102.17943789982991</v>
      </c>
      <c r="N34" s="22" t="s">
        <v>17</v>
      </c>
      <c r="O34" s="31" t="s">
        <v>40</v>
      </c>
      <c r="P34" s="24">
        <v>34.778082191780825</v>
      </c>
      <c r="Q34" s="30">
        <v>0.85499999999999998</v>
      </c>
      <c r="T34" s="44">
        <v>6.2899999999999998E-2</v>
      </c>
    </row>
    <row r="35" spans="1:20" ht="15" x14ac:dyDescent="0.3">
      <c r="A35" s="8" t="s">
        <v>42</v>
      </c>
      <c r="B35" s="22">
        <v>146</v>
      </c>
      <c r="C35" s="22" t="s">
        <v>17</v>
      </c>
      <c r="D35" s="23">
        <v>0.41544606718373922</v>
      </c>
      <c r="E35" s="24">
        <v>1400</v>
      </c>
      <c r="F35" s="12">
        <f t="shared" si="6"/>
        <v>84.917176132356303</v>
      </c>
      <c r="G35" s="22">
        <v>398.27164799999997</v>
      </c>
      <c r="H35" s="30">
        <v>0.2353545527800161</v>
      </c>
      <c r="I35" s="22">
        <v>13.230256799999999</v>
      </c>
      <c r="J35" s="12">
        <f t="shared" si="7"/>
        <v>71.686919332356297</v>
      </c>
      <c r="K35" s="30">
        <v>0.5</v>
      </c>
      <c r="L35" s="24">
        <v>10</v>
      </c>
      <c r="M35" s="22">
        <f t="shared" si="8"/>
        <v>60.746397161796295</v>
      </c>
      <c r="N35" s="22" t="s">
        <v>17</v>
      </c>
      <c r="O35" s="31" t="s">
        <v>40</v>
      </c>
      <c r="P35" s="24">
        <v>30</v>
      </c>
      <c r="Q35" s="30">
        <v>0.85499999999999998</v>
      </c>
      <c r="T35" s="44">
        <v>5.4939999999999996E-2</v>
      </c>
    </row>
    <row r="36" spans="1:20" ht="15" x14ac:dyDescent="0.3">
      <c r="A36" s="8" t="s">
        <v>48</v>
      </c>
      <c r="B36" s="22">
        <v>72</v>
      </c>
      <c r="C36" s="22" t="s">
        <v>17</v>
      </c>
      <c r="D36" s="23">
        <v>0.40155321753344997</v>
      </c>
      <c r="E36" s="24">
        <v>1500.05</v>
      </c>
      <c r="F36" s="12">
        <f t="shared" si="6"/>
        <v>43.369193085195718</v>
      </c>
      <c r="G36" s="22">
        <v>229.62398400000006</v>
      </c>
      <c r="H36" s="30">
        <v>0.22587157387995954</v>
      </c>
      <c r="I36" s="22">
        <v>5.7767040000000005</v>
      </c>
      <c r="J36" s="12">
        <f t="shared" si="7"/>
        <v>37.592489085195716</v>
      </c>
      <c r="K36" s="30">
        <v>0.55000000000000004</v>
      </c>
      <c r="L36" s="24">
        <v>10</v>
      </c>
      <c r="M36" s="22">
        <f t="shared" si="8"/>
        <v>29.648647358715714</v>
      </c>
      <c r="N36" s="22" t="s">
        <v>17</v>
      </c>
      <c r="O36" s="31" t="s">
        <v>49</v>
      </c>
      <c r="P36" s="24">
        <v>30</v>
      </c>
      <c r="Q36" s="30">
        <v>0.85499999999999998</v>
      </c>
      <c r="T36" s="44">
        <v>6.2899999999999998E-2</v>
      </c>
    </row>
    <row r="37" spans="1:20" ht="15" x14ac:dyDescent="0.3">
      <c r="A37" s="8" t="s">
        <v>43</v>
      </c>
      <c r="B37" s="22">
        <v>26.571870000000001</v>
      </c>
      <c r="C37" s="22" t="s">
        <v>17</v>
      </c>
      <c r="D37" s="23">
        <v>0.50759532693722809</v>
      </c>
      <c r="E37" s="24">
        <v>1300</v>
      </c>
      <c r="F37" s="12">
        <f t="shared" si="6"/>
        <v>17.534084151978579</v>
      </c>
      <c r="G37" s="22">
        <v>81.697910848799978</v>
      </c>
      <c r="H37" s="30">
        <v>0.44638951633151319</v>
      </c>
      <c r="I37" s="22">
        <v>3.1651523999999998</v>
      </c>
      <c r="J37" s="12">
        <f t="shared" si="7"/>
        <v>14.368931751978579</v>
      </c>
      <c r="K37" s="30">
        <v>0.56000000000000005</v>
      </c>
      <c r="L37" s="24">
        <v>7</v>
      </c>
      <c r="M37" s="22">
        <f t="shared" si="8"/>
        <v>11.585908758496377</v>
      </c>
      <c r="N37" s="22" t="s">
        <v>17</v>
      </c>
      <c r="O37" s="31" t="s">
        <v>44</v>
      </c>
      <c r="P37" s="24">
        <v>35</v>
      </c>
      <c r="Q37" s="30">
        <v>0.76500000000000001</v>
      </c>
      <c r="T37" s="44">
        <v>6.0830000000000009E-2</v>
      </c>
    </row>
    <row r="38" spans="1:20" ht="15" x14ac:dyDescent="0.3">
      <c r="A38" s="8" t="s">
        <v>31</v>
      </c>
      <c r="B38" s="22" t="s">
        <v>17</v>
      </c>
      <c r="C38" s="22">
        <v>117.48099999999999</v>
      </c>
      <c r="D38" s="23" t="s">
        <v>17</v>
      </c>
      <c r="E38" s="24" t="s">
        <v>17</v>
      </c>
      <c r="F38" s="22">
        <v>15.27253</v>
      </c>
      <c r="G38" s="22">
        <v>178.01308524999999</v>
      </c>
      <c r="H38" s="30">
        <v>0.35</v>
      </c>
      <c r="I38" s="22">
        <v>0.99858849999999999</v>
      </c>
      <c r="J38" s="12">
        <f t="shared" si="7"/>
        <v>14.273941499999999</v>
      </c>
      <c r="K38" s="30">
        <v>0.8</v>
      </c>
      <c r="L38" s="24">
        <v>15</v>
      </c>
      <c r="M38" s="22">
        <f t="shared" si="8"/>
        <v>5.0172610669999997</v>
      </c>
      <c r="N38" s="22" t="s">
        <v>17</v>
      </c>
      <c r="O38" s="34">
        <v>2024</v>
      </c>
      <c r="P38" s="24">
        <v>25</v>
      </c>
      <c r="Q38" s="30">
        <v>0.26507945965730628</v>
      </c>
      <c r="T38" s="48">
        <v>6.5000000000000002E-2</v>
      </c>
    </row>
    <row r="39" spans="1:20" ht="15" x14ac:dyDescent="0.3">
      <c r="A39" s="8" t="s">
        <v>45</v>
      </c>
      <c r="B39" s="22" t="s">
        <v>17</v>
      </c>
      <c r="C39" s="22">
        <v>624</v>
      </c>
      <c r="D39" s="23" t="s">
        <v>17</v>
      </c>
      <c r="E39" s="24" t="s">
        <v>17</v>
      </c>
      <c r="F39" s="22">
        <v>147.637755</v>
      </c>
      <c r="G39" s="22">
        <v>1019.5091669999999</v>
      </c>
      <c r="H39" s="30">
        <v>0.1306108265723912</v>
      </c>
      <c r="I39" s="22">
        <v>29.342714999999998</v>
      </c>
      <c r="J39" s="12">
        <f t="shared" si="7"/>
        <v>118.29504</v>
      </c>
      <c r="K39" s="30">
        <v>0.64</v>
      </c>
      <c r="L39" s="24">
        <v>7.5</v>
      </c>
      <c r="M39" s="22">
        <f t="shared" si="8"/>
        <v>74.578486919039989</v>
      </c>
      <c r="N39" s="22" t="s">
        <v>17</v>
      </c>
      <c r="O39" s="31" t="s">
        <v>40</v>
      </c>
      <c r="P39" s="24">
        <v>30</v>
      </c>
      <c r="Q39" s="30">
        <v>0.75</v>
      </c>
      <c r="T39" s="44">
        <v>6.7000000000000004E-2</v>
      </c>
    </row>
    <row r="40" spans="1:20" ht="15" x14ac:dyDescent="0.3">
      <c r="A40" s="17" t="s">
        <v>32</v>
      </c>
      <c r="B40" s="27">
        <v>836.24827000000005</v>
      </c>
      <c r="C40" s="27">
        <v>741.48099999999999</v>
      </c>
      <c r="D40" s="27" t="s">
        <v>17</v>
      </c>
      <c r="E40" s="27" t="s">
        <v>17</v>
      </c>
      <c r="F40" s="27">
        <f>SUM(F31:F39)</f>
        <v>629.78490717634804</v>
      </c>
      <c r="G40" s="27">
        <v>3508.61072641803</v>
      </c>
      <c r="H40" s="41" t="s">
        <v>17</v>
      </c>
      <c r="I40" s="27">
        <v>96.980987890019989</v>
      </c>
      <c r="J40" s="27">
        <f>SUM(J31:J39)</f>
        <v>532.80391928632798</v>
      </c>
      <c r="K40" s="27" t="s">
        <v>17</v>
      </c>
      <c r="L40" s="27" t="s">
        <v>17</v>
      </c>
      <c r="M40" s="27">
        <f>SUM(M31:M39)</f>
        <v>401.14229460486285</v>
      </c>
      <c r="N40" s="27" t="s">
        <v>17</v>
      </c>
      <c r="O40" s="27" t="s">
        <v>17</v>
      </c>
      <c r="P40" s="27" t="s">
        <v>17</v>
      </c>
      <c r="Q40" s="27" t="s">
        <v>17</v>
      </c>
    </row>
    <row r="41" spans="1:20" ht="15" x14ac:dyDescent="0.3">
      <c r="A41" s="32"/>
      <c r="B41" s="33"/>
      <c r="C41" s="33"/>
      <c r="D41" s="33"/>
      <c r="E41" s="33"/>
      <c r="F41" s="33"/>
      <c r="G41" s="33"/>
      <c r="H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20" x14ac:dyDescent="0.3">
      <c r="A42" s="39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2"/>
    </row>
    <row r="43" spans="1:20" x14ac:dyDescent="0.3">
      <c r="A43" s="20"/>
      <c r="B43" s="20"/>
      <c r="C43" s="20"/>
      <c r="D43" s="20"/>
      <c r="E43" s="20"/>
      <c r="F43" s="20"/>
      <c r="G43" s="20"/>
      <c r="H43" s="20"/>
      <c r="J43" s="20"/>
      <c r="K43" s="20"/>
      <c r="L43" s="28"/>
      <c r="M43" s="20"/>
      <c r="N43" s="29"/>
      <c r="O43" s="3"/>
      <c r="P43" s="3"/>
      <c r="Q43" s="3"/>
      <c r="R43" s="3"/>
    </row>
    <row r="44" spans="1:20" ht="94.5" x14ac:dyDescent="0.3">
      <c r="A44" s="4" t="s">
        <v>0</v>
      </c>
      <c r="B44" s="5" t="s">
        <v>1</v>
      </c>
      <c r="C44" s="6" t="s">
        <v>2</v>
      </c>
      <c r="D44" s="6" t="s">
        <v>3</v>
      </c>
      <c r="E44" s="6" t="s">
        <v>4</v>
      </c>
      <c r="F44" s="7" t="s">
        <v>5</v>
      </c>
      <c r="G44" s="5" t="s">
        <v>6</v>
      </c>
      <c r="H44" s="40" t="s">
        <v>37</v>
      </c>
      <c r="I44" s="6" t="s">
        <v>7</v>
      </c>
      <c r="J44" s="6" t="s">
        <v>8</v>
      </c>
      <c r="K44" s="6" t="s">
        <v>33</v>
      </c>
      <c r="L44" s="6" t="s">
        <v>10</v>
      </c>
      <c r="M44" s="6" t="s">
        <v>11</v>
      </c>
      <c r="N44" s="6" t="s">
        <v>12</v>
      </c>
      <c r="O44" s="6" t="s">
        <v>13</v>
      </c>
      <c r="P44" s="6" t="s">
        <v>14</v>
      </c>
      <c r="Q44" s="6" t="s">
        <v>15</v>
      </c>
      <c r="T44" s="6" t="s">
        <v>76</v>
      </c>
    </row>
    <row r="45" spans="1:20" ht="15" x14ac:dyDescent="0.3">
      <c r="A45" s="8" t="s">
        <v>19</v>
      </c>
      <c r="B45" s="22">
        <v>81.209945000000033</v>
      </c>
      <c r="C45" s="22" t="s">
        <v>17</v>
      </c>
      <c r="D45" s="23">
        <v>0.31859501524440931</v>
      </c>
      <c r="E45" s="24">
        <v>1464.7385494488738</v>
      </c>
      <c r="F45" s="12">
        <f t="shared" ref="F45:F49" si="9">B45*D45*E45/10^3</f>
        <v>37.89730303764081</v>
      </c>
      <c r="G45" s="22">
        <v>237.06114588327347</v>
      </c>
      <c r="H45" s="30">
        <v>1</v>
      </c>
      <c r="I45" s="22">
        <v>4.8867272304300009</v>
      </c>
      <c r="J45" s="12">
        <f t="shared" ref="J45:J51" si="10">F45-I45</f>
        <v>33.010575807210813</v>
      </c>
      <c r="K45" s="30">
        <v>0.78</v>
      </c>
      <c r="L45" s="24">
        <v>10</v>
      </c>
      <c r="M45" s="22">
        <f t="shared" ref="M45:M51" si="11">J45-T45*G45*K45</f>
        <v>21.762640794028783</v>
      </c>
      <c r="N45" s="22" t="s">
        <v>17</v>
      </c>
      <c r="O45" s="34">
        <v>2025</v>
      </c>
      <c r="P45" s="24">
        <v>30</v>
      </c>
      <c r="Q45" s="30">
        <v>0.33300000000000002</v>
      </c>
      <c r="T45" s="46">
        <v>6.0830000000000009E-2</v>
      </c>
    </row>
    <row r="46" spans="1:20" ht="15" x14ac:dyDescent="0.3">
      <c r="A46" s="8" t="s">
        <v>21</v>
      </c>
      <c r="B46" s="22">
        <v>23.71</v>
      </c>
      <c r="C46" s="22" t="s">
        <v>17</v>
      </c>
      <c r="D46" s="23">
        <v>0.54404999999999992</v>
      </c>
      <c r="E46" s="24">
        <v>1477.5777647893649</v>
      </c>
      <c r="F46" s="12">
        <f t="shared" si="9"/>
        <v>19.059904297356933</v>
      </c>
      <c r="G46" s="22">
        <v>206.39080799999999</v>
      </c>
      <c r="H46" s="30">
        <v>0.4</v>
      </c>
      <c r="I46" s="22">
        <v>6.0197319</v>
      </c>
      <c r="J46" s="12">
        <f t="shared" si="10"/>
        <v>13.040172397356933</v>
      </c>
      <c r="K46" s="30">
        <v>0.4</v>
      </c>
      <c r="L46" s="24">
        <v>18</v>
      </c>
      <c r="M46" s="22">
        <f t="shared" si="11"/>
        <v>7.6740113893569326</v>
      </c>
      <c r="N46" s="22">
        <v>0.4</v>
      </c>
      <c r="O46" s="34" t="s">
        <v>47</v>
      </c>
      <c r="P46" s="24">
        <v>30</v>
      </c>
      <c r="Q46" s="30">
        <v>0.67</v>
      </c>
      <c r="T46" s="46">
        <v>6.5000000000000002E-2</v>
      </c>
    </row>
    <row r="47" spans="1:20" ht="15" x14ac:dyDescent="0.3">
      <c r="A47" s="8" t="s">
        <v>50</v>
      </c>
      <c r="B47" s="22">
        <v>1</v>
      </c>
      <c r="C47" s="22" t="s">
        <v>17</v>
      </c>
      <c r="D47" s="23">
        <v>0.43325996296015012</v>
      </c>
      <c r="E47" s="24">
        <v>1109</v>
      </c>
      <c r="F47" s="12">
        <f t="shared" si="9"/>
        <v>0.48048529892280645</v>
      </c>
      <c r="G47" s="22">
        <v>3.5922572076723953</v>
      </c>
      <c r="H47" s="30">
        <v>0</v>
      </c>
      <c r="I47" s="22">
        <v>0.10815317872552969</v>
      </c>
      <c r="J47" s="12">
        <f t="shared" si="10"/>
        <v>0.37233212019727674</v>
      </c>
      <c r="K47" s="30">
        <v>0.56000000000000005</v>
      </c>
      <c r="L47" s="24">
        <v>7</v>
      </c>
      <c r="M47" s="22">
        <f t="shared" si="11"/>
        <v>0.24996259686935809</v>
      </c>
      <c r="N47" s="22" t="s">
        <v>17</v>
      </c>
      <c r="O47" s="34" t="s">
        <v>44</v>
      </c>
      <c r="P47" s="24">
        <v>25</v>
      </c>
      <c r="Q47" s="30">
        <v>0.72000000000000008</v>
      </c>
      <c r="T47" s="46">
        <v>6.0830000000000009E-2</v>
      </c>
    </row>
    <row r="48" spans="1:20" ht="15" x14ac:dyDescent="0.3">
      <c r="A48" s="8" t="s">
        <v>51</v>
      </c>
      <c r="B48" s="22">
        <v>28.5</v>
      </c>
      <c r="C48" s="22" t="s">
        <v>17</v>
      </c>
      <c r="D48" s="23">
        <v>0.38546233029812271</v>
      </c>
      <c r="E48" s="24">
        <v>1110</v>
      </c>
      <c r="F48" s="12">
        <f t="shared" si="9"/>
        <v>12.194100818981113</v>
      </c>
      <c r="G48" s="22">
        <v>85.747949999999989</v>
      </c>
      <c r="H48" s="30">
        <v>0.42530568846358324</v>
      </c>
      <c r="I48" s="22">
        <v>2.5233875215881882</v>
      </c>
      <c r="J48" s="12">
        <f t="shared" si="10"/>
        <v>9.6707132973929255</v>
      </c>
      <c r="K48" s="30">
        <v>0.56000000000000005</v>
      </c>
      <c r="L48" s="24">
        <v>7</v>
      </c>
      <c r="M48" s="22">
        <f t="shared" si="11"/>
        <v>6.749726530232925</v>
      </c>
      <c r="N48" s="22" t="s">
        <v>17</v>
      </c>
      <c r="O48" s="34" t="s">
        <v>40</v>
      </c>
      <c r="P48" s="24">
        <v>24</v>
      </c>
      <c r="Q48" s="30">
        <v>0.9</v>
      </c>
      <c r="T48" s="46">
        <v>6.0830000000000009E-2</v>
      </c>
    </row>
    <row r="49" spans="1:20" ht="15" x14ac:dyDescent="0.3">
      <c r="A49" s="8" t="s">
        <v>73</v>
      </c>
      <c r="B49" s="22">
        <v>40</v>
      </c>
      <c r="C49" s="22" t="s">
        <v>17</v>
      </c>
      <c r="D49" s="23">
        <v>0.22982456399999998</v>
      </c>
      <c r="E49" s="24">
        <v>1450</v>
      </c>
      <c r="F49" s="12">
        <f t="shared" si="9"/>
        <v>13.329824711999997</v>
      </c>
      <c r="G49" s="22">
        <v>76.220399999999998</v>
      </c>
      <c r="H49" s="30">
        <v>0</v>
      </c>
      <c r="I49" s="22">
        <v>3.0534542614213409</v>
      </c>
      <c r="J49" s="12">
        <f t="shared" si="10"/>
        <v>10.276370450578657</v>
      </c>
      <c r="K49" s="30">
        <v>0.59</v>
      </c>
      <c r="L49" s="24">
        <v>23</v>
      </c>
      <c r="M49" s="22">
        <f t="shared" si="11"/>
        <v>8.2077487945786576</v>
      </c>
      <c r="N49" s="22" t="s">
        <v>17</v>
      </c>
      <c r="O49" s="34" t="s">
        <v>53</v>
      </c>
      <c r="P49" s="24">
        <v>30</v>
      </c>
      <c r="Q49" s="30">
        <v>0.47250000000000003</v>
      </c>
      <c r="T49" s="46">
        <v>4.5999999999999999E-2</v>
      </c>
    </row>
    <row r="50" spans="1:20" ht="15" x14ac:dyDescent="0.3">
      <c r="A50" s="8" t="s">
        <v>52</v>
      </c>
      <c r="B50" s="22" t="s">
        <v>17</v>
      </c>
      <c r="C50" s="22">
        <v>209</v>
      </c>
      <c r="D50" s="23" t="s">
        <v>17</v>
      </c>
      <c r="E50" s="24" t="s">
        <v>17</v>
      </c>
      <c r="F50" s="22">
        <v>75.498311999999999</v>
      </c>
      <c r="G50" s="22">
        <v>345.39875999999992</v>
      </c>
      <c r="H50" s="30">
        <v>0.38714672861014332</v>
      </c>
      <c r="I50" s="22">
        <v>12.995578200000011</v>
      </c>
      <c r="J50" s="12">
        <f t="shared" si="10"/>
        <v>62.502733799999987</v>
      </c>
      <c r="K50" s="30">
        <v>0.55000000000000004</v>
      </c>
      <c r="L50" s="24">
        <v>7.5</v>
      </c>
      <c r="M50" s="22">
        <f t="shared" si="11"/>
        <v>51.104574719999988</v>
      </c>
      <c r="N50" s="22" t="s">
        <v>17</v>
      </c>
      <c r="O50" s="34" t="s">
        <v>53</v>
      </c>
      <c r="P50" s="24">
        <v>30</v>
      </c>
      <c r="Q50" s="30">
        <v>1</v>
      </c>
      <c r="T50" s="47">
        <v>0.06</v>
      </c>
    </row>
    <row r="51" spans="1:20" ht="15" x14ac:dyDescent="0.3">
      <c r="A51" s="8" t="s">
        <v>31</v>
      </c>
      <c r="B51" s="22" t="s">
        <v>17</v>
      </c>
      <c r="C51" s="22">
        <v>5.1379999999999999</v>
      </c>
      <c r="D51" s="23" t="s">
        <v>17</v>
      </c>
      <c r="E51" s="24" t="s">
        <v>17</v>
      </c>
      <c r="F51" s="22">
        <v>0.66793999999999998</v>
      </c>
      <c r="G51" s="22">
        <v>7.7853545000000004</v>
      </c>
      <c r="H51" s="30">
        <v>0</v>
      </c>
      <c r="I51" s="22">
        <v>4.3672999999999997E-2</v>
      </c>
      <c r="J51" s="12">
        <f t="shared" si="10"/>
        <v>0.62426700000000002</v>
      </c>
      <c r="K51" s="30">
        <v>0.8</v>
      </c>
      <c r="L51" s="24">
        <v>15</v>
      </c>
      <c r="M51" s="22">
        <f t="shared" si="11"/>
        <v>0.21942856599999999</v>
      </c>
      <c r="N51" s="22" t="s">
        <v>17</v>
      </c>
      <c r="O51" s="34" t="s">
        <v>54</v>
      </c>
      <c r="P51" s="24">
        <v>25</v>
      </c>
      <c r="Q51" s="30">
        <v>0.26507945965730628</v>
      </c>
      <c r="T51" s="45">
        <v>6.5000000000000002E-2</v>
      </c>
    </row>
    <row r="52" spans="1:20" ht="15" x14ac:dyDescent="0.3">
      <c r="A52" s="17" t="s">
        <v>32</v>
      </c>
      <c r="B52" s="27">
        <v>174.41994500000004</v>
      </c>
      <c r="C52" s="27">
        <v>214.13800000000001</v>
      </c>
      <c r="D52" s="27" t="s">
        <v>17</v>
      </c>
      <c r="E52" s="27" t="s">
        <v>17</v>
      </c>
      <c r="F52" s="27">
        <f>SUM(F45:F51)</f>
        <v>159.12787016490165</v>
      </c>
      <c r="G52" s="27">
        <v>962.1966755909458</v>
      </c>
      <c r="H52" s="41" t="s">
        <v>17</v>
      </c>
      <c r="I52" s="27">
        <v>29.630705292165068</v>
      </c>
      <c r="J52" s="27">
        <f>SUM(J45:J51)</f>
        <v>129.49716487273659</v>
      </c>
      <c r="K52" s="27" t="s">
        <v>17</v>
      </c>
      <c r="L52" s="27" t="s">
        <v>17</v>
      </c>
      <c r="M52" s="27">
        <f>SUM(M45:M51)</f>
        <v>95.968093391066645</v>
      </c>
      <c r="N52" s="27" t="s">
        <v>17</v>
      </c>
      <c r="O52" s="27" t="s">
        <v>17</v>
      </c>
      <c r="P52" s="27" t="s">
        <v>17</v>
      </c>
      <c r="Q52" s="27" t="s">
        <v>17</v>
      </c>
    </row>
    <row r="53" spans="1:20" ht="15" x14ac:dyDescent="0.3">
      <c r="A53" s="32"/>
      <c r="B53" s="33"/>
      <c r="C53" s="33"/>
      <c r="D53" s="33"/>
      <c r="E53" s="33"/>
      <c r="F53" s="33"/>
      <c r="G53" s="33"/>
      <c r="H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20" x14ac:dyDescent="0.3">
      <c r="A54" s="3"/>
      <c r="B54" s="3"/>
      <c r="C54" s="3"/>
      <c r="D54" s="3"/>
      <c r="E54" s="3"/>
      <c r="F54" s="3"/>
      <c r="G54" s="3"/>
      <c r="H54" s="3"/>
      <c r="J54" s="3"/>
      <c r="K54" s="3"/>
      <c r="L54" s="3"/>
      <c r="M54" s="3"/>
      <c r="N54" s="3"/>
      <c r="O54" s="3"/>
      <c r="P54" s="3"/>
      <c r="Q54" s="3"/>
      <c r="R54" s="3"/>
    </row>
    <row r="55" spans="1:20" x14ac:dyDescent="0.3">
      <c r="A55" s="39" t="s">
        <v>68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2"/>
    </row>
    <row r="56" spans="1:20" x14ac:dyDescent="0.3">
      <c r="A56" s="3"/>
      <c r="B56" s="3"/>
      <c r="C56" s="3"/>
      <c r="D56" s="3"/>
      <c r="E56" s="3"/>
      <c r="F56" s="3"/>
      <c r="G56" s="3"/>
      <c r="H56" s="3"/>
      <c r="J56" s="3"/>
      <c r="K56" s="3"/>
      <c r="L56" s="3"/>
      <c r="M56" s="3"/>
      <c r="N56" s="3"/>
      <c r="O56" s="3"/>
      <c r="P56" s="3"/>
      <c r="Q56" s="3"/>
      <c r="R56" s="3"/>
    </row>
    <row r="57" spans="1:20" ht="94.5" x14ac:dyDescent="0.3">
      <c r="A57" s="4" t="s">
        <v>0</v>
      </c>
      <c r="B57" s="5" t="s">
        <v>1</v>
      </c>
      <c r="C57" s="6" t="s">
        <v>2</v>
      </c>
      <c r="D57" s="6" t="s">
        <v>3</v>
      </c>
      <c r="E57" s="6" t="s">
        <v>4</v>
      </c>
      <c r="F57" s="7" t="s">
        <v>5</v>
      </c>
      <c r="G57" s="5" t="s">
        <v>6</v>
      </c>
      <c r="H57" s="6" t="s">
        <v>7</v>
      </c>
      <c r="I57" s="6" t="s">
        <v>8</v>
      </c>
      <c r="J57" s="6" t="s">
        <v>33</v>
      </c>
      <c r="K57" s="6" t="s">
        <v>10</v>
      </c>
      <c r="L57" s="6" t="s">
        <v>11</v>
      </c>
      <c r="M57" s="6" t="s">
        <v>12</v>
      </c>
      <c r="N57" s="6" t="s">
        <v>13</v>
      </c>
      <c r="O57" s="6" t="s">
        <v>14</v>
      </c>
      <c r="P57" s="6" t="s">
        <v>15</v>
      </c>
      <c r="R57" s="3"/>
      <c r="T57" s="6" t="s">
        <v>76</v>
      </c>
    </row>
    <row r="58" spans="1:20" ht="15" x14ac:dyDescent="0.3">
      <c r="A58" s="35" t="s">
        <v>16</v>
      </c>
      <c r="B58" s="22">
        <v>84.215000000000003</v>
      </c>
      <c r="C58" s="22" t="s">
        <v>17</v>
      </c>
      <c r="D58" s="23">
        <v>0.45</v>
      </c>
      <c r="E58" s="24">
        <v>1750</v>
      </c>
      <c r="F58" s="12">
        <f t="shared" ref="F58:F65" si="12">B58*D58*E58/10^3</f>
        <v>66.319312500000009</v>
      </c>
      <c r="G58" s="22">
        <v>227.38050000000001</v>
      </c>
      <c r="H58" s="22">
        <v>13.97969</v>
      </c>
      <c r="I58" s="12">
        <f t="shared" ref="I58:I67" si="13">F58-H58</f>
        <v>52.339622500000011</v>
      </c>
      <c r="J58" s="36">
        <v>0.85</v>
      </c>
      <c r="K58" s="24">
        <v>20</v>
      </c>
      <c r="L58" s="22">
        <f>I58-T58*G58*J58</f>
        <v>39.776849875000011</v>
      </c>
      <c r="M58" s="22" t="s">
        <v>17</v>
      </c>
      <c r="N58" s="24" t="s">
        <v>55</v>
      </c>
      <c r="O58" s="24">
        <v>25</v>
      </c>
      <c r="P58" s="36">
        <v>0.42142581487858455</v>
      </c>
      <c r="R58" s="3"/>
      <c r="T58" s="45">
        <v>6.5000000000000002E-2</v>
      </c>
    </row>
    <row r="59" spans="1:20" ht="15" x14ac:dyDescent="0.3">
      <c r="A59" s="8" t="s">
        <v>21</v>
      </c>
      <c r="B59" s="22">
        <v>79.37</v>
      </c>
      <c r="C59" s="22" t="s">
        <v>17</v>
      </c>
      <c r="D59" s="23">
        <v>0.54404999999999992</v>
      </c>
      <c r="E59" s="24">
        <v>1587.0671898930129</v>
      </c>
      <c r="F59" s="12">
        <f t="shared" si="12"/>
        <v>68.531542712966868</v>
      </c>
      <c r="G59" s="22">
        <v>690.89997599999992</v>
      </c>
      <c r="H59" s="22">
        <v>20.151249300000003</v>
      </c>
      <c r="I59" s="12">
        <f t="shared" si="13"/>
        <v>48.380293412966864</v>
      </c>
      <c r="J59" s="36">
        <v>0.4</v>
      </c>
      <c r="K59" s="24">
        <v>18</v>
      </c>
      <c r="L59" s="22">
        <f t="shared" ref="L59:L67" si="14">I59-T59*G59*J59</f>
        <v>30.416894036966866</v>
      </c>
      <c r="M59" s="36">
        <v>0.4</v>
      </c>
      <c r="N59" s="24" t="s">
        <v>55</v>
      </c>
      <c r="O59" s="24">
        <v>30</v>
      </c>
      <c r="P59" s="36">
        <v>0.67</v>
      </c>
      <c r="R59" s="3"/>
      <c r="T59" s="46">
        <v>6.5000000000000002E-2</v>
      </c>
    </row>
    <row r="60" spans="1:20" ht="15" x14ac:dyDescent="0.3">
      <c r="A60" s="8" t="s">
        <v>19</v>
      </c>
      <c r="B60" s="22">
        <v>361.59767500000015</v>
      </c>
      <c r="C60" s="22" t="s">
        <v>17</v>
      </c>
      <c r="D60" s="23">
        <v>0.31859501524440931</v>
      </c>
      <c r="E60" s="24">
        <v>1464.7385494488738</v>
      </c>
      <c r="F60" s="12">
        <f t="shared" si="12"/>
        <v>168.74259263666974</v>
      </c>
      <c r="G60" s="22">
        <v>1055.545095914392</v>
      </c>
      <c r="H60" s="22">
        <v>21.758778495450006</v>
      </c>
      <c r="I60" s="12">
        <f t="shared" si="13"/>
        <v>146.98381414121974</v>
      </c>
      <c r="J60" s="36">
        <v>0.78</v>
      </c>
      <c r="K60" s="24">
        <v>10</v>
      </c>
      <c r="L60" s="22">
        <f t="shared" si="14"/>
        <v>100.05427917686586</v>
      </c>
      <c r="M60" s="22" t="s">
        <v>17</v>
      </c>
      <c r="N60" s="24" t="s">
        <v>72</v>
      </c>
      <c r="O60" s="24">
        <v>30</v>
      </c>
      <c r="P60" s="36">
        <v>0.33300000000000002</v>
      </c>
      <c r="R60" s="3"/>
      <c r="T60" s="46">
        <v>5.7000000000000002E-2</v>
      </c>
    </row>
    <row r="61" spans="1:20" ht="15" x14ac:dyDescent="0.3">
      <c r="A61" s="8" t="s">
        <v>56</v>
      </c>
      <c r="B61" s="22">
        <v>150</v>
      </c>
      <c r="C61" s="22" t="s">
        <v>17</v>
      </c>
      <c r="D61" s="23">
        <v>0.37192868157132858</v>
      </c>
      <c r="E61" s="24">
        <v>1046</v>
      </c>
      <c r="F61" s="12">
        <f t="shared" si="12"/>
        <v>58.355610138541458</v>
      </c>
      <c r="G61" s="22">
        <v>381.75606521739127</v>
      </c>
      <c r="H61" s="22">
        <v>7.8226199999999988</v>
      </c>
      <c r="I61" s="12">
        <f t="shared" si="13"/>
        <v>50.532990138541457</v>
      </c>
      <c r="J61" s="36">
        <v>0.56000000000000005</v>
      </c>
      <c r="K61" s="24">
        <v>7</v>
      </c>
      <c r="L61" s="22">
        <f t="shared" si="14"/>
        <v>37.528546128124063</v>
      </c>
      <c r="M61" s="22" t="s">
        <v>17</v>
      </c>
      <c r="N61" s="34" t="s">
        <v>46</v>
      </c>
      <c r="O61" s="24">
        <v>30</v>
      </c>
      <c r="P61" s="36">
        <v>0.72</v>
      </c>
      <c r="R61" s="3"/>
      <c r="T61" s="46">
        <v>6.0830000000000009E-2</v>
      </c>
    </row>
    <row r="62" spans="1:20" ht="15" x14ac:dyDescent="0.3">
      <c r="A62" s="8" t="s">
        <v>57</v>
      </c>
      <c r="B62" s="22">
        <v>60</v>
      </c>
      <c r="C62" s="22" t="s">
        <v>17</v>
      </c>
      <c r="D62" s="23">
        <v>0.38546233029812266</v>
      </c>
      <c r="E62" s="24">
        <v>1138</v>
      </c>
      <c r="F62" s="12">
        <f t="shared" si="12"/>
        <v>26.319367912755816</v>
      </c>
      <c r="G62" s="22">
        <v>163.73640200274781</v>
      </c>
      <c r="H62" s="22">
        <v>3.730788</v>
      </c>
      <c r="I62" s="12">
        <f t="shared" si="13"/>
        <v>22.588579912755815</v>
      </c>
      <c r="J62" s="36">
        <v>0.56000000000000005</v>
      </c>
      <c r="K62" s="24">
        <v>7</v>
      </c>
      <c r="L62" s="22">
        <f t="shared" si="14"/>
        <v>17.010932125812609</v>
      </c>
      <c r="M62" s="22" t="s">
        <v>17</v>
      </c>
      <c r="N62" s="34" t="s">
        <v>49</v>
      </c>
      <c r="O62" s="24">
        <v>25</v>
      </c>
      <c r="P62" s="36">
        <v>0.72000000000000008</v>
      </c>
      <c r="R62" s="3"/>
      <c r="T62" s="46">
        <v>6.0830000000000009E-2</v>
      </c>
    </row>
    <row r="63" spans="1:20" ht="15" x14ac:dyDescent="0.3">
      <c r="A63" s="8" t="s">
        <v>58</v>
      </c>
      <c r="B63" s="22">
        <v>60</v>
      </c>
      <c r="C63" s="22" t="s">
        <v>17</v>
      </c>
      <c r="D63" s="23">
        <v>0.38546233029812266</v>
      </c>
      <c r="E63" s="24">
        <v>1140</v>
      </c>
      <c r="F63" s="12">
        <f t="shared" si="12"/>
        <v>26.365623392391591</v>
      </c>
      <c r="G63" s="22">
        <v>158.45458258330433</v>
      </c>
      <c r="H63" s="22">
        <v>3.730788</v>
      </c>
      <c r="I63" s="12">
        <f t="shared" si="13"/>
        <v>22.63483539239159</v>
      </c>
      <c r="J63" s="36">
        <v>0.56000000000000005</v>
      </c>
      <c r="K63" s="24">
        <v>7</v>
      </c>
      <c r="L63" s="22">
        <f t="shared" si="14"/>
        <v>17.237111727607843</v>
      </c>
      <c r="M63" s="22" t="s">
        <v>17</v>
      </c>
      <c r="N63" s="34" t="s">
        <v>49</v>
      </c>
      <c r="O63" s="24">
        <v>25</v>
      </c>
      <c r="P63" s="36">
        <v>0.72000000000000008</v>
      </c>
      <c r="R63" s="3"/>
      <c r="T63" s="46">
        <v>6.0830000000000009E-2</v>
      </c>
    </row>
    <row r="64" spans="1:20" ht="15" x14ac:dyDescent="0.3">
      <c r="A64" s="8" t="s">
        <v>59</v>
      </c>
      <c r="B64" s="22">
        <v>790.74</v>
      </c>
      <c r="C64" s="22" t="s">
        <v>17</v>
      </c>
      <c r="D64" s="23">
        <v>0.33922608790350228</v>
      </c>
      <c r="E64" s="24">
        <v>1015.9419199885506</v>
      </c>
      <c r="F64" s="12">
        <f t="shared" si="12"/>
        <v>272.51589157562285</v>
      </c>
      <c r="G64" s="22">
        <v>1891.0692762631579</v>
      </c>
      <c r="H64" s="22">
        <v>48.078032447368422</v>
      </c>
      <c r="I64" s="12">
        <f t="shared" si="13"/>
        <v>224.43785912825442</v>
      </c>
      <c r="J64" s="36">
        <v>0.55000000000000004</v>
      </c>
      <c r="K64" s="24">
        <v>12</v>
      </c>
      <c r="L64" s="22">
        <f t="shared" si="14"/>
        <v>159.55716332894173</v>
      </c>
      <c r="M64" s="22" t="s">
        <v>17</v>
      </c>
      <c r="N64" s="42">
        <v>2030</v>
      </c>
      <c r="O64" s="24">
        <v>30</v>
      </c>
      <c r="P64" s="36">
        <v>0.8</v>
      </c>
      <c r="R64" s="3"/>
      <c r="T64" s="46">
        <v>6.2379999999999998E-2</v>
      </c>
    </row>
    <row r="65" spans="1:20" ht="15" x14ac:dyDescent="0.3">
      <c r="A65" s="8" t="s">
        <v>60</v>
      </c>
      <c r="B65" s="22">
        <v>1158</v>
      </c>
      <c r="C65" s="22" t="s">
        <v>17</v>
      </c>
      <c r="D65" s="23">
        <v>0.33257459598382577</v>
      </c>
      <c r="E65" s="24">
        <v>1003.2590883982783</v>
      </c>
      <c r="F65" s="12">
        <f t="shared" si="12"/>
        <v>386.3765267777618</v>
      </c>
      <c r="G65" s="22">
        <v>2769.3783315789474</v>
      </c>
      <c r="H65" s="22">
        <v>70.40792368421053</v>
      </c>
      <c r="I65" s="12">
        <f t="shared" si="13"/>
        <v>315.96860309355128</v>
      </c>
      <c r="J65" s="36">
        <v>0.55000000000000004</v>
      </c>
      <c r="K65" s="24">
        <v>12</v>
      </c>
      <c r="L65" s="22">
        <f t="shared" si="14"/>
        <v>220.95400191540915</v>
      </c>
      <c r="M65" s="22" t="s">
        <v>17</v>
      </c>
      <c r="N65" s="42">
        <v>2029</v>
      </c>
      <c r="O65" s="24">
        <v>30</v>
      </c>
      <c r="P65" s="36">
        <v>0.8</v>
      </c>
      <c r="R65" s="3"/>
      <c r="T65" s="46">
        <v>6.2379999999999998E-2</v>
      </c>
    </row>
    <row r="66" spans="1:20" ht="15" x14ac:dyDescent="0.3">
      <c r="A66" s="8" t="s">
        <v>31</v>
      </c>
      <c r="B66" s="22" t="s">
        <v>17</v>
      </c>
      <c r="C66" s="22">
        <v>602.89599999999996</v>
      </c>
      <c r="D66" s="26" t="s">
        <v>17</v>
      </c>
      <c r="E66" s="24" t="s">
        <v>17</v>
      </c>
      <c r="F66" s="22">
        <v>78.376480000000001</v>
      </c>
      <c r="G66" s="22">
        <v>913.53816400000005</v>
      </c>
      <c r="H66" s="22">
        <v>5.1246159999999996</v>
      </c>
      <c r="I66" s="12">
        <f t="shared" si="13"/>
        <v>73.251863999999998</v>
      </c>
      <c r="J66" s="36">
        <v>0.8</v>
      </c>
      <c r="K66" s="24">
        <v>15</v>
      </c>
      <c r="L66" s="22">
        <f t="shared" si="14"/>
        <v>25.747879471999987</v>
      </c>
      <c r="M66" s="22" t="s">
        <v>17</v>
      </c>
      <c r="N66" s="24" t="s">
        <v>55</v>
      </c>
      <c r="O66" s="24">
        <v>25</v>
      </c>
      <c r="P66" s="36">
        <v>0.32691130808630353</v>
      </c>
      <c r="R66" s="3"/>
      <c r="T66" s="45">
        <v>6.5000000000000002E-2</v>
      </c>
    </row>
    <row r="67" spans="1:20" ht="15" x14ac:dyDescent="0.3">
      <c r="A67" s="8" t="s">
        <v>61</v>
      </c>
      <c r="B67" s="22" t="s">
        <v>17</v>
      </c>
      <c r="C67" s="22">
        <v>260</v>
      </c>
      <c r="D67" s="23" t="s">
        <v>17</v>
      </c>
      <c r="E67" s="24" t="s">
        <v>17</v>
      </c>
      <c r="F67" s="22">
        <v>56.524777643231879</v>
      </c>
      <c r="G67" s="22">
        <v>530.92698027523886</v>
      </c>
      <c r="H67" s="22">
        <v>8.9453570660285493</v>
      </c>
      <c r="I67" s="12">
        <f t="shared" si="13"/>
        <v>47.579420577203329</v>
      </c>
      <c r="J67" s="36">
        <v>0.6</v>
      </c>
      <c r="K67" s="24">
        <v>10</v>
      </c>
      <c r="L67" s="22">
        <f t="shared" si="14"/>
        <v>26.236155970138725</v>
      </c>
      <c r="M67" s="22" t="s">
        <v>17</v>
      </c>
      <c r="N67" s="34">
        <v>2028</v>
      </c>
      <c r="O67" s="24">
        <v>30</v>
      </c>
      <c r="P67" s="36">
        <v>0.75</v>
      </c>
      <c r="R67" s="3"/>
      <c r="T67" s="47">
        <v>6.7000000000000004E-2</v>
      </c>
    </row>
    <row r="68" spans="1:20" ht="15" x14ac:dyDescent="0.3">
      <c r="A68" s="17" t="s">
        <v>32</v>
      </c>
      <c r="B68" s="37">
        <v>2743.9226750000003</v>
      </c>
      <c r="C68" s="37">
        <v>862.89599999999996</v>
      </c>
      <c r="D68" s="27" t="s">
        <v>17</v>
      </c>
      <c r="E68" s="27" t="s">
        <v>17</v>
      </c>
      <c r="F68" s="27">
        <f>SUM(F58:F67)</f>
        <v>1208.4277252899417</v>
      </c>
      <c r="G68" s="37">
        <v>8782.6853738351801</v>
      </c>
      <c r="H68" s="37">
        <v>203.72984299305753</v>
      </c>
      <c r="I68" s="27">
        <f>SUM(I58:I67)</f>
        <v>1004.6978822968844</v>
      </c>
      <c r="J68" s="27" t="s">
        <v>17</v>
      </c>
      <c r="K68" s="27" t="s">
        <v>17</v>
      </c>
      <c r="L68" s="37">
        <f>SUM(L58:L67)</f>
        <v>674.51981375686682</v>
      </c>
      <c r="M68" s="27" t="s">
        <v>17</v>
      </c>
      <c r="N68" s="27" t="s">
        <v>17</v>
      </c>
      <c r="O68" s="27" t="s">
        <v>17</v>
      </c>
      <c r="P68" s="27" t="s">
        <v>17</v>
      </c>
      <c r="R68" s="3"/>
    </row>
    <row r="69" spans="1:2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20" x14ac:dyDescent="0.3">
      <c r="A70" s="39" t="s">
        <v>66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2"/>
      <c r="P70" s="2"/>
      <c r="Q70" s="2"/>
      <c r="R70" s="2"/>
    </row>
    <row r="71" spans="1:2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20" ht="34" x14ac:dyDescent="0.3">
      <c r="A72" s="4" t="s">
        <v>0</v>
      </c>
      <c r="B72" s="5" t="s">
        <v>1</v>
      </c>
      <c r="C72" s="6" t="s">
        <v>2</v>
      </c>
      <c r="D72" s="6" t="s">
        <v>15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20" ht="15" x14ac:dyDescent="0.3">
      <c r="A73" s="8" t="s">
        <v>16</v>
      </c>
      <c r="B73" s="22">
        <v>485</v>
      </c>
      <c r="C73" s="22" t="s">
        <v>17</v>
      </c>
      <c r="D73" s="36">
        <v>0.39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20" ht="15" x14ac:dyDescent="0.3">
      <c r="A74" s="8" t="s">
        <v>62</v>
      </c>
      <c r="B74" s="22">
        <v>592.01</v>
      </c>
      <c r="C74" s="22">
        <v>165</v>
      </c>
      <c r="D74" s="36">
        <v>0.67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20" ht="15" x14ac:dyDescent="0.3">
      <c r="A75" s="8" t="s">
        <v>63</v>
      </c>
      <c r="B75" s="22">
        <v>155</v>
      </c>
      <c r="C75" s="22">
        <v>694</v>
      </c>
      <c r="D75" s="36">
        <v>0.72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20" ht="15" x14ac:dyDescent="0.3">
      <c r="A76" s="8" t="s">
        <v>64</v>
      </c>
      <c r="B76" s="22" t="s">
        <v>17</v>
      </c>
      <c r="C76" s="22">
        <v>1356</v>
      </c>
      <c r="D76" s="36">
        <v>1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ht="15" x14ac:dyDescent="0.3">
      <c r="A77" s="8" t="s">
        <v>65</v>
      </c>
      <c r="B77" s="22" t="s">
        <v>17</v>
      </c>
      <c r="C77" s="22">
        <v>3044.8</v>
      </c>
      <c r="D77" s="36">
        <v>0.33300000000000002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20" ht="15" x14ac:dyDescent="0.3">
      <c r="A78" s="8" t="s">
        <v>74</v>
      </c>
      <c r="B78" s="22">
        <v>851</v>
      </c>
      <c r="C78" s="22" t="s">
        <v>17</v>
      </c>
      <c r="D78" s="36">
        <v>0.8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20" ht="15" x14ac:dyDescent="0.3">
      <c r="A79" s="8" t="s">
        <v>75</v>
      </c>
      <c r="B79" s="22" t="s">
        <v>17</v>
      </c>
      <c r="C79" s="22">
        <v>320</v>
      </c>
      <c r="D79" s="36">
        <v>0.85499999999999998</v>
      </c>
    </row>
    <row r="80" spans="1:20" ht="15" x14ac:dyDescent="0.3">
      <c r="A80" s="17" t="s">
        <v>32</v>
      </c>
      <c r="B80" s="38">
        <v>2083.0100000000002</v>
      </c>
      <c r="C80" s="27">
        <v>5579.8</v>
      </c>
      <c r="D80" s="38" t="s">
        <v>17</v>
      </c>
    </row>
  </sheetData>
  <conditionalFormatting sqref="A44:A45 A47:A51 G3:P3 A17:N17 A30:Q30 B44:Q44 A57:P57">
    <cfRule type="containsErrors" dxfId="16" priority="15">
      <formula>ISERROR(A3)</formula>
    </cfRule>
  </conditionalFormatting>
  <conditionalFormatting sqref="A64:A65">
    <cfRule type="containsErrors" dxfId="15" priority="16">
      <formula>ISERROR(A64)</formula>
    </cfRule>
  </conditionalFormatting>
  <conditionalFormatting sqref="A72:D72">
    <cfRule type="containsErrors" dxfId="14" priority="38">
      <formula>ISERROR(A72)</formula>
    </cfRule>
  </conditionalFormatting>
  <conditionalFormatting sqref="A3:E3">
    <cfRule type="containsErrors" dxfId="13" priority="88">
      <formula>ISERROR(A3)</formula>
    </cfRule>
  </conditionalFormatting>
  <conditionalFormatting sqref="F3">
    <cfRule type="containsErrors" dxfId="12" priority="13">
      <formula>ISERROR(F3)</formula>
    </cfRule>
  </conditionalFormatting>
  <conditionalFormatting sqref="T3">
    <cfRule type="containsErrors" dxfId="11" priority="12">
      <formula>ISERROR(T3)</formula>
    </cfRule>
  </conditionalFormatting>
  <conditionalFormatting sqref="U3">
    <cfRule type="containsErrors" dxfId="10" priority="11">
      <formula>ISERROR(U3)</formula>
    </cfRule>
  </conditionalFormatting>
  <conditionalFormatting sqref="U10">
    <cfRule type="containsErrors" dxfId="9" priority="10">
      <formula>ISERROR(U10)</formula>
    </cfRule>
  </conditionalFormatting>
  <conditionalFormatting sqref="U9">
    <cfRule type="containsErrors" dxfId="8" priority="9">
      <formula>ISERROR(U9)</formula>
    </cfRule>
  </conditionalFormatting>
  <conditionalFormatting sqref="T18:T24">
    <cfRule type="containsErrors" dxfId="7" priority="8">
      <formula>ISERROR(T18)</formula>
    </cfRule>
  </conditionalFormatting>
  <conditionalFormatting sqref="T17">
    <cfRule type="containsErrors" dxfId="6" priority="7">
      <formula>ISERROR(T17)</formula>
    </cfRule>
  </conditionalFormatting>
  <conditionalFormatting sqref="T30">
    <cfRule type="containsErrors" dxfId="5" priority="6">
      <formula>ISERROR(T30)</formula>
    </cfRule>
  </conditionalFormatting>
  <conditionalFormatting sqref="T44">
    <cfRule type="containsErrors" dxfId="4" priority="5">
      <formula>ISERROR(T44)</formula>
    </cfRule>
  </conditionalFormatting>
  <conditionalFormatting sqref="T57">
    <cfRule type="containsErrors" dxfId="3" priority="4">
      <formula>ISERROR(T57)</formula>
    </cfRule>
  </conditionalFormatting>
  <conditionalFormatting sqref="T31:T39">
    <cfRule type="containsErrors" dxfId="2" priority="3">
      <formula>ISERROR(T31)</formula>
    </cfRule>
  </conditionalFormatting>
  <conditionalFormatting sqref="T45:T51">
    <cfRule type="containsErrors" dxfId="1" priority="2">
      <formula>ISERROR(T45)</formula>
    </cfRule>
  </conditionalFormatting>
  <conditionalFormatting sqref="T58:T67">
    <cfRule type="containsErrors" dxfId="0" priority="1">
      <formula>ISERROR(T58)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Catabi</dc:creator>
  <cp:lastModifiedBy>Maya Catabi</cp:lastModifiedBy>
  <dcterms:created xsi:type="dcterms:W3CDTF">2024-03-20T12:54:50Z</dcterms:created>
  <dcterms:modified xsi:type="dcterms:W3CDTF">2024-03-31T09:03:09Z</dcterms:modified>
</cp:coreProperties>
</file>